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5"/>
  <workbookPr defaultThemeVersion="124226"/>
  <mc:AlternateContent xmlns:mc="http://schemas.openxmlformats.org/markup-compatibility/2006">
    <mc:Choice Requires="x15">
      <x15ac:absPath xmlns:x15ac="http://schemas.microsoft.com/office/spreadsheetml/2010/11/ac" url="B:\_MUNKA_2021_27\04_KÖZBESZERZÉSEK_2021_27\Magyaralmás - TOP_Plusz-2.1.1-21\Válasz\EKR KD\"/>
    </mc:Choice>
  </mc:AlternateContent>
  <xr:revisionPtr revIDLastSave="0" documentId="8_{5BC90272-8BC3-4262-B30E-E9D647756AF0}" xr6:coauthVersionLast="36" xr6:coauthVersionMax="36" xr10:uidLastSave="{00000000-0000-0000-0000-000000000000}"/>
  <bookViews>
    <workbookView xWindow="0" yWindow="0" windowWidth="17205" windowHeight="10005" tabRatio="967" xr2:uid="{00000000-000D-0000-FFFF-FFFF00000000}"/>
  </bookViews>
  <sheets>
    <sheet name="Főösszesítő" sheetId="1" r:id="rId1"/>
    <sheet name="Fejezet összesítő" sheetId="29" r:id="rId2"/>
    <sheet name="Építész munkanem összesítő" sheetId="2" r:id="rId3"/>
    <sheet name="1-2" sheetId="3" r:id="rId4"/>
    <sheet name="1-9" sheetId="31" r:id="rId5"/>
    <sheet name="1-12" sheetId="30" r:id="rId6"/>
    <sheet name="1-15" sheetId="4" r:id="rId7"/>
    <sheet name="1-21" sheetId="5" r:id="rId8"/>
    <sheet name="1-23" sheetId="32" r:id="rId9"/>
    <sheet name="1-31" sheetId="7" r:id="rId10"/>
    <sheet name="1-32" sheetId="23" r:id="rId11"/>
    <sheet name="1-33" sheetId="8" r:id="rId12"/>
    <sheet name="1-34" sheetId="9" r:id="rId13"/>
    <sheet name="1-35" sheetId="10" r:id="rId14"/>
    <sheet name="1-36" sheetId="11" r:id="rId15"/>
    <sheet name="1-39" sheetId="13" r:id="rId16"/>
    <sheet name="1-41" sheetId="14" r:id="rId17"/>
    <sheet name="1-43" sheetId="15" r:id="rId18"/>
    <sheet name="1-44" sheetId="16" r:id="rId19"/>
    <sheet name="1-48" sheetId="19" r:id="rId20"/>
    <sheet name="2-15" sheetId="42" r:id="rId21"/>
    <sheet name="2-21" sheetId="43" r:id="rId22"/>
    <sheet name="2-22" sheetId="6" r:id="rId23"/>
    <sheet name="2-37" sheetId="12" r:id="rId24"/>
    <sheet name="2-39" sheetId="40" r:id="rId25"/>
    <sheet name="2-45" sheetId="17" r:id="rId26"/>
    <sheet name="2-47" sheetId="18" r:id="rId27"/>
    <sheet name="2-61" sheetId="20" r:id="rId28"/>
    <sheet name="2-62" sheetId="21" r:id="rId29"/>
    <sheet name="Gépész munkanem összesítő" sheetId="24" r:id="rId30"/>
    <sheet name="01 EGYÉB ÉPÜLETGÉPÉSZET" sheetId="44" r:id="rId31"/>
    <sheet name="02 HŐSZIVATTYÚ" sheetId="45" r:id="rId32"/>
    <sheet name="03 GÁZELLÁTÁS" sheetId="46" r:id="rId33"/>
    <sheet name="Elektromos munkanem összesítő" sheetId="51" r:id="rId34"/>
    <sheet name="01 Napelem" sheetId="47" r:id="rId35"/>
    <sheet name="02 Betáp elosztó szerkény" sheetId="48" r:id="rId36"/>
    <sheet name="03 EH0 elosztó szekrény" sheetId="49" r:id="rId37"/>
    <sheet name="04 Villámvédelem" sheetId="50" r:id="rId38"/>
  </sheets>
  <definedNames>
    <definedName name="_xlnm.Print_Titles" localSheetId="30">'01 EGYÉB ÉPÜLETGÉPÉSZET'!$1:$1</definedName>
    <definedName name="_xlnm.Print_Titles" localSheetId="35">'02 Betáp elosztó szerkény'!$1:$1</definedName>
    <definedName name="_xlnm.Print_Titles" localSheetId="31">'02 HŐSZIVATTYÚ'!$1:$1</definedName>
    <definedName name="_xlnm.Print_Titles" localSheetId="32">'03 GÁZELLÁTÁS'!$1:$1</definedName>
    <definedName name="_xlnm.Print_Area" localSheetId="29">'Gépész munkanem összesítő'!$A$1:$E$8</definedName>
  </definedNames>
  <calcPr calcId="191029"/>
</workbook>
</file>

<file path=xl/calcChain.xml><?xml version="1.0" encoding="utf-8"?>
<calcChain xmlns="http://schemas.openxmlformats.org/spreadsheetml/2006/main">
  <c r="I32" i="46" l="1"/>
  <c r="H32" i="46"/>
  <c r="I31" i="46"/>
  <c r="H31" i="46"/>
  <c r="H19" i="46"/>
  <c r="I19" i="46"/>
  <c r="H20" i="46"/>
  <c r="I20" i="46"/>
  <c r="H21" i="46"/>
  <c r="I21" i="46"/>
  <c r="H22" i="46"/>
  <c r="I22" i="46"/>
  <c r="H23" i="46"/>
  <c r="I23" i="46"/>
  <c r="H24" i="46"/>
  <c r="I24" i="46"/>
  <c r="H25" i="46"/>
  <c r="I25" i="46"/>
  <c r="H26" i="46"/>
  <c r="I26" i="46"/>
  <c r="H27" i="46"/>
  <c r="I27" i="46"/>
  <c r="H28" i="46"/>
  <c r="I28" i="46"/>
  <c r="H29" i="46"/>
  <c r="I29" i="46"/>
  <c r="I18" i="46"/>
  <c r="H18" i="46"/>
  <c r="H10" i="46"/>
  <c r="I10" i="46"/>
  <c r="H11" i="46"/>
  <c r="I11" i="46"/>
  <c r="H12" i="46"/>
  <c r="I12" i="46"/>
  <c r="H13" i="46"/>
  <c r="I13" i="46"/>
  <c r="H14" i="46"/>
  <c r="I14" i="46"/>
  <c r="H15" i="46"/>
  <c r="I15" i="46"/>
  <c r="H16" i="46"/>
  <c r="I16" i="46"/>
  <c r="I9" i="46"/>
  <c r="H9" i="46"/>
  <c r="I7" i="46"/>
  <c r="H7" i="46"/>
  <c r="H4" i="46"/>
  <c r="I4" i="46"/>
  <c r="H5" i="46"/>
  <c r="I5" i="46"/>
  <c r="H55" i="44"/>
  <c r="I55" i="44"/>
  <c r="H56" i="44"/>
  <c r="I56" i="44"/>
  <c r="H57" i="44"/>
  <c r="I57" i="44"/>
  <c r="H58" i="44"/>
  <c r="I58" i="44"/>
  <c r="H59" i="44"/>
  <c r="I59" i="44"/>
  <c r="H60" i="44"/>
  <c r="I60" i="44"/>
  <c r="H61" i="44"/>
  <c r="I61" i="44"/>
  <c r="H62" i="44"/>
  <c r="I62" i="44"/>
  <c r="H63" i="44"/>
  <c r="I63" i="44"/>
  <c r="H64" i="44"/>
  <c r="I64" i="44"/>
  <c r="H65" i="44"/>
  <c r="I65" i="44"/>
  <c r="H66" i="44"/>
  <c r="I66" i="44"/>
  <c r="H67" i="44"/>
  <c r="I67" i="44"/>
  <c r="H68" i="44"/>
  <c r="I68" i="44"/>
  <c r="H69" i="44"/>
  <c r="I69" i="44"/>
  <c r="H70" i="44"/>
  <c r="I70" i="44"/>
  <c r="H71" i="44"/>
  <c r="I71" i="44"/>
  <c r="H72" i="44"/>
  <c r="I72" i="44"/>
  <c r="H73" i="44"/>
  <c r="I73" i="44"/>
  <c r="H74" i="44"/>
  <c r="I74" i="44"/>
  <c r="H75" i="44"/>
  <c r="I75" i="44"/>
  <c r="H76" i="44"/>
  <c r="I76" i="44"/>
  <c r="H77" i="44"/>
  <c r="I77" i="44"/>
  <c r="H78" i="44"/>
  <c r="I78" i="44"/>
  <c r="H79" i="44"/>
  <c r="I79" i="44"/>
  <c r="H80" i="44"/>
  <c r="I80" i="44"/>
  <c r="H81" i="44"/>
  <c r="I81" i="44"/>
  <c r="H82" i="44"/>
  <c r="I82" i="44"/>
  <c r="H83" i="44"/>
  <c r="I83" i="44"/>
  <c r="H84" i="44"/>
  <c r="I84" i="44"/>
  <c r="H85" i="44"/>
  <c r="I85" i="44"/>
  <c r="H86" i="44"/>
  <c r="I86" i="44"/>
  <c r="H87" i="44"/>
  <c r="I87" i="44"/>
  <c r="H88" i="44"/>
  <c r="I88" i="44"/>
  <c r="H89" i="44"/>
  <c r="I89" i="44"/>
  <c r="H90" i="44"/>
  <c r="I90" i="44"/>
  <c r="H91" i="44"/>
  <c r="I91" i="44"/>
  <c r="H92" i="44"/>
  <c r="I92" i="44"/>
  <c r="H93" i="44"/>
  <c r="I93" i="44"/>
  <c r="H94" i="44"/>
  <c r="I94" i="44"/>
  <c r="H95" i="44"/>
  <c r="I95" i="44"/>
  <c r="H96" i="44"/>
  <c r="I96" i="44"/>
  <c r="H97" i="44"/>
  <c r="I97" i="44"/>
  <c r="H98" i="44"/>
  <c r="I98" i="44"/>
  <c r="H99" i="44"/>
  <c r="I99" i="44"/>
  <c r="H100" i="44"/>
  <c r="I100" i="44"/>
  <c r="H101" i="44"/>
  <c r="I101" i="44"/>
  <c r="H102" i="44"/>
  <c r="I102" i="44"/>
  <c r="H103" i="44"/>
  <c r="I103" i="44"/>
  <c r="H104" i="44"/>
  <c r="I104" i="44"/>
  <c r="H105" i="44"/>
  <c r="I105" i="44"/>
  <c r="H106" i="44"/>
  <c r="I106" i="44"/>
  <c r="H107" i="44"/>
  <c r="I107" i="44"/>
  <c r="H108" i="44"/>
  <c r="I108" i="44"/>
  <c r="H109" i="44"/>
  <c r="I109" i="44"/>
  <c r="H110" i="44"/>
  <c r="I110" i="44"/>
  <c r="H111" i="44"/>
  <c r="I111" i="44"/>
  <c r="H112" i="44"/>
  <c r="I112" i="44"/>
  <c r="H113" i="44"/>
  <c r="I113" i="44"/>
  <c r="H114" i="44"/>
  <c r="I114" i="44"/>
  <c r="H115" i="44"/>
  <c r="I115" i="44"/>
  <c r="H116" i="44"/>
  <c r="I116" i="44"/>
  <c r="H117" i="44"/>
  <c r="I117" i="44"/>
  <c r="H118" i="44"/>
  <c r="I118" i="44"/>
  <c r="H119" i="44"/>
  <c r="I119" i="44"/>
  <c r="H120" i="44"/>
  <c r="I120" i="44"/>
  <c r="H121" i="44"/>
  <c r="I121" i="44"/>
  <c r="H122" i="44"/>
  <c r="I122" i="44"/>
  <c r="H123" i="44"/>
  <c r="I123" i="44"/>
  <c r="H124" i="44"/>
  <c r="I124" i="44"/>
  <c r="H125" i="44"/>
  <c r="I125" i="44"/>
  <c r="H126" i="44"/>
  <c r="I126" i="44"/>
  <c r="I54" i="44"/>
  <c r="H54" i="44"/>
  <c r="H43" i="44"/>
  <c r="I43" i="44"/>
  <c r="H44" i="44"/>
  <c r="I44" i="44"/>
  <c r="H45" i="44"/>
  <c r="I45" i="44"/>
  <c r="H46" i="44"/>
  <c r="I46" i="44"/>
  <c r="H47" i="44"/>
  <c r="I47" i="44"/>
  <c r="H48" i="44"/>
  <c r="I48" i="44"/>
  <c r="H49" i="44"/>
  <c r="I49" i="44"/>
  <c r="H50" i="44"/>
  <c r="I50" i="44"/>
  <c r="H51" i="44"/>
  <c r="I51" i="44"/>
  <c r="H52" i="44"/>
  <c r="I52" i="44"/>
  <c r="I42" i="44"/>
  <c r="H42" i="44"/>
  <c r="H39" i="44"/>
  <c r="I39" i="44"/>
  <c r="H40" i="44"/>
  <c r="I40" i="44"/>
  <c r="I38" i="44"/>
  <c r="H38" i="44"/>
  <c r="H28" i="44"/>
  <c r="I28" i="44"/>
  <c r="H29" i="44"/>
  <c r="I29" i="44"/>
  <c r="H30" i="44"/>
  <c r="I30" i="44"/>
  <c r="H31" i="44"/>
  <c r="I31" i="44"/>
  <c r="H32" i="44"/>
  <c r="I32" i="44"/>
  <c r="H33" i="44"/>
  <c r="I33" i="44"/>
  <c r="H34" i="44"/>
  <c r="I34" i="44"/>
  <c r="H35" i="44"/>
  <c r="I35" i="44"/>
  <c r="H36" i="44"/>
  <c r="I36" i="44"/>
  <c r="H17" i="50"/>
  <c r="I17" i="50"/>
  <c r="H18" i="50"/>
  <c r="I18" i="50"/>
  <c r="I16" i="50"/>
  <c r="H16" i="50"/>
  <c r="I15" i="50"/>
  <c r="H15" i="50"/>
  <c r="I14" i="50"/>
  <c r="H14" i="50"/>
  <c r="I13" i="50"/>
  <c r="H13" i="50"/>
  <c r="I12" i="50"/>
  <c r="H12" i="50"/>
  <c r="I11" i="50"/>
  <c r="H11" i="50"/>
  <c r="I10" i="50"/>
  <c r="H10" i="50"/>
  <c r="I9" i="50"/>
  <c r="H9" i="50"/>
  <c r="I8" i="50"/>
  <c r="H8" i="50"/>
  <c r="I7" i="50"/>
  <c r="H7" i="50"/>
  <c r="I6" i="50"/>
  <c r="H6" i="50"/>
  <c r="I5" i="50"/>
  <c r="H5" i="50"/>
  <c r="I4" i="50"/>
  <c r="H4" i="50"/>
  <c r="H19" i="50" s="1"/>
  <c r="I3" i="50"/>
  <c r="H3" i="50"/>
  <c r="K11" i="49"/>
  <c r="J11" i="49"/>
  <c r="K10" i="49"/>
  <c r="J10" i="49"/>
  <c r="K9" i="49"/>
  <c r="J9" i="49"/>
  <c r="K8" i="49"/>
  <c r="J8" i="49"/>
  <c r="K7" i="49"/>
  <c r="J7" i="49"/>
  <c r="K6" i="49"/>
  <c r="J6" i="49"/>
  <c r="K5" i="49"/>
  <c r="J5" i="49"/>
  <c r="K4" i="49"/>
  <c r="J4" i="49"/>
  <c r="K3" i="49"/>
  <c r="J3" i="49"/>
  <c r="K33" i="48"/>
  <c r="J33" i="48"/>
  <c r="K32" i="48"/>
  <c r="J32" i="48"/>
  <c r="K31" i="48"/>
  <c r="J31" i="48"/>
  <c r="K30" i="48"/>
  <c r="J30" i="48"/>
  <c r="K29" i="48"/>
  <c r="J29" i="48"/>
  <c r="K28" i="48"/>
  <c r="J28" i="48"/>
  <c r="K27" i="48"/>
  <c r="J27" i="48"/>
  <c r="K26" i="48"/>
  <c r="J26" i="48"/>
  <c r="K25" i="48"/>
  <c r="J25" i="48"/>
  <c r="K24" i="48"/>
  <c r="J24" i="48"/>
  <c r="K23" i="48"/>
  <c r="J23" i="48"/>
  <c r="K22" i="48"/>
  <c r="J22" i="48"/>
  <c r="K21" i="48"/>
  <c r="J21" i="48"/>
  <c r="K20" i="48"/>
  <c r="J20" i="48"/>
  <c r="K19" i="48"/>
  <c r="J19" i="48"/>
  <c r="K18" i="48"/>
  <c r="J18" i="48"/>
  <c r="K17" i="48"/>
  <c r="J17" i="48"/>
  <c r="K16" i="48"/>
  <c r="J16" i="48"/>
  <c r="K15" i="48"/>
  <c r="J15" i="48"/>
  <c r="K14" i="48"/>
  <c r="J14" i="48"/>
  <c r="K13" i="48"/>
  <c r="J13" i="48"/>
  <c r="K12" i="48"/>
  <c r="J12" i="48"/>
  <c r="K11" i="48"/>
  <c r="J11" i="48"/>
  <c r="K10" i="48"/>
  <c r="J10" i="48"/>
  <c r="K9" i="48"/>
  <c r="J9" i="48"/>
  <c r="K8" i="48"/>
  <c r="J8" i="48"/>
  <c r="K7" i="48"/>
  <c r="J7" i="48"/>
  <c r="K6" i="48"/>
  <c r="J6" i="48"/>
  <c r="K5" i="48"/>
  <c r="J5" i="48"/>
  <c r="K4" i="48"/>
  <c r="J4" i="48"/>
  <c r="K3" i="48"/>
  <c r="J3" i="48"/>
  <c r="K2" i="48"/>
  <c r="J2" i="48"/>
  <c r="J20" i="47"/>
  <c r="I20" i="47"/>
  <c r="J19" i="47"/>
  <c r="I19" i="47"/>
  <c r="J18" i="47"/>
  <c r="I18" i="47"/>
  <c r="J17" i="47"/>
  <c r="I17" i="47"/>
  <c r="J16" i="47"/>
  <c r="I16" i="47"/>
  <c r="J15" i="47"/>
  <c r="I15" i="47"/>
  <c r="J14" i="47"/>
  <c r="I14" i="47"/>
  <c r="J13" i="47"/>
  <c r="I13" i="47"/>
  <c r="J12" i="47"/>
  <c r="I12" i="47"/>
  <c r="J11" i="47"/>
  <c r="I11" i="47"/>
  <c r="J10" i="47"/>
  <c r="I10" i="47"/>
  <c r="J9" i="47"/>
  <c r="I9" i="47"/>
  <c r="J8" i="47"/>
  <c r="I8" i="47"/>
  <c r="J7" i="47"/>
  <c r="I7" i="47"/>
  <c r="J6" i="47"/>
  <c r="I6" i="47"/>
  <c r="J5" i="47"/>
  <c r="I5" i="47"/>
  <c r="J4" i="47"/>
  <c r="I4" i="47"/>
  <c r="J3" i="47"/>
  <c r="I3" i="47"/>
  <c r="I3" i="46"/>
  <c r="H3" i="46"/>
  <c r="I12" i="45"/>
  <c r="H12" i="45"/>
  <c r="I11" i="45"/>
  <c r="H11" i="45"/>
  <c r="I10" i="45"/>
  <c r="H10" i="45"/>
  <c r="I9" i="45"/>
  <c r="H9" i="45"/>
  <c r="I8" i="45"/>
  <c r="H8" i="45"/>
  <c r="I7" i="45"/>
  <c r="H7" i="45"/>
  <c r="I5" i="45"/>
  <c r="H5" i="45"/>
  <c r="I3" i="45"/>
  <c r="H3" i="45"/>
  <c r="I27" i="44"/>
  <c r="H27" i="44"/>
  <c r="I25" i="44"/>
  <c r="H25" i="44"/>
  <c r="I24" i="44"/>
  <c r="H24" i="44"/>
  <c r="I22" i="44"/>
  <c r="H22" i="44"/>
  <c r="I20" i="44"/>
  <c r="H20" i="44"/>
  <c r="I18" i="44"/>
  <c r="H18" i="44"/>
  <c r="I16" i="44"/>
  <c r="H16" i="44"/>
  <c r="I15" i="44"/>
  <c r="H15" i="44"/>
  <c r="I14" i="44"/>
  <c r="H14" i="44"/>
  <c r="I13" i="44"/>
  <c r="H13" i="44"/>
  <c r="I11" i="44"/>
  <c r="H11" i="44"/>
  <c r="I10" i="44"/>
  <c r="H10" i="44"/>
  <c r="I9" i="44"/>
  <c r="H9" i="44"/>
  <c r="I8" i="44"/>
  <c r="H8" i="44"/>
  <c r="I7" i="44"/>
  <c r="H7" i="44"/>
  <c r="I6" i="44"/>
  <c r="H6" i="44"/>
  <c r="I5" i="44"/>
  <c r="H5" i="44"/>
  <c r="I3" i="44"/>
  <c r="H3" i="44"/>
  <c r="I9" i="14"/>
  <c r="H9" i="14"/>
  <c r="I2" i="43"/>
  <c r="I3" i="43" s="1"/>
  <c r="D23" i="2" s="1"/>
  <c r="H2" i="43"/>
  <c r="H3" i="43" s="1"/>
  <c r="C23" i="2" s="1"/>
  <c r="H2" i="10"/>
  <c r="I2" i="10"/>
  <c r="I19" i="50" l="1"/>
  <c r="J15" i="49"/>
  <c r="C7" i="51" s="1"/>
  <c r="K15" i="49"/>
  <c r="D7" i="51" s="1"/>
  <c r="E7" i="51" s="1"/>
  <c r="K34" i="48"/>
  <c r="D6" i="51" s="1"/>
  <c r="J34" i="48"/>
  <c r="C6" i="51" s="1"/>
  <c r="E6" i="51"/>
  <c r="I21" i="47"/>
  <c r="C5" i="51" s="1"/>
  <c r="J21" i="47"/>
  <c r="D5" i="51" s="1"/>
  <c r="H33" i="46"/>
  <c r="C7" i="24" s="1"/>
  <c r="I33" i="46"/>
  <c r="D7" i="24" s="1"/>
  <c r="I13" i="45"/>
  <c r="D6" i="24" s="1"/>
  <c r="H13" i="45"/>
  <c r="C6" i="24" s="1"/>
  <c r="D8" i="51"/>
  <c r="D9" i="51" s="1"/>
  <c r="D10" i="29" s="1"/>
  <c r="C8" i="51"/>
  <c r="I127" i="44"/>
  <c r="D5" i="24" s="1"/>
  <c r="E5" i="51"/>
  <c r="H127" i="44"/>
  <c r="C5" i="24" s="1"/>
  <c r="I2" i="42"/>
  <c r="I3" i="42" s="1"/>
  <c r="D22" i="2" s="1"/>
  <c r="H2" i="42"/>
  <c r="H3" i="42" s="1"/>
  <c r="C22" i="2" s="1"/>
  <c r="E8" i="51" l="1"/>
  <c r="E9" i="51" s="1"/>
  <c r="C9" i="51"/>
  <c r="C10" i="29" s="1"/>
  <c r="H5" i="31"/>
  <c r="I5" i="31"/>
  <c r="H4" i="31"/>
  <c r="I4" i="31"/>
  <c r="H2" i="19"/>
  <c r="I2" i="19"/>
  <c r="I3" i="19"/>
  <c r="H3" i="19"/>
  <c r="I6" i="15"/>
  <c r="H6" i="15"/>
  <c r="I5" i="15"/>
  <c r="H5" i="15"/>
  <c r="I7" i="18" l="1"/>
  <c r="H7" i="18"/>
  <c r="I6" i="18"/>
  <c r="H6" i="18"/>
  <c r="I2" i="40"/>
  <c r="I3" i="40" s="1"/>
  <c r="D26" i="2" s="1"/>
  <c r="H2" i="40"/>
  <c r="H3" i="40" s="1"/>
  <c r="C26" i="2" s="1"/>
  <c r="I15" i="19" l="1"/>
  <c r="H15" i="19"/>
  <c r="E6" i="24" l="1"/>
  <c r="I7" i="19"/>
  <c r="H7" i="19"/>
  <c r="D11" i="29" l="1"/>
  <c r="C11" i="29"/>
  <c r="I23" i="19"/>
  <c r="H23" i="19"/>
  <c r="E7" i="24" l="1"/>
  <c r="I27" i="19"/>
  <c r="H27" i="19"/>
  <c r="I2" i="32" l="1"/>
  <c r="I3" i="32" s="1"/>
  <c r="D8" i="2" s="1"/>
  <c r="H2" i="32"/>
  <c r="H3" i="32" s="1"/>
  <c r="C8" i="2" s="1"/>
  <c r="H4" i="5"/>
  <c r="I4" i="5"/>
  <c r="H3" i="30"/>
  <c r="I3" i="30"/>
  <c r="H4" i="30"/>
  <c r="I4" i="30"/>
  <c r="H5" i="30"/>
  <c r="I5" i="30"/>
  <c r="H5" i="18"/>
  <c r="I5" i="18"/>
  <c r="H3" i="18"/>
  <c r="I3" i="18"/>
  <c r="H2" i="31"/>
  <c r="I2" i="31"/>
  <c r="I11" i="14"/>
  <c r="H11" i="14"/>
  <c r="I10" i="14"/>
  <c r="H10" i="14"/>
  <c r="I11" i="15"/>
  <c r="H11" i="15"/>
  <c r="H3" i="11"/>
  <c r="I3" i="11"/>
  <c r="I10" i="10"/>
  <c r="H10" i="10"/>
  <c r="I8" i="14"/>
  <c r="H8" i="14"/>
  <c r="I7" i="14"/>
  <c r="H7" i="14"/>
  <c r="I6" i="14"/>
  <c r="H6" i="14"/>
  <c r="H5" i="14"/>
  <c r="I5" i="14"/>
  <c r="H2" i="14"/>
  <c r="I2" i="14"/>
  <c r="I12" i="10"/>
  <c r="H12" i="10"/>
  <c r="I11" i="10"/>
  <c r="H11" i="10"/>
  <c r="I3" i="31"/>
  <c r="H3" i="31"/>
  <c r="I6" i="30"/>
  <c r="I2" i="30"/>
  <c r="H6" i="30"/>
  <c r="H2" i="30"/>
  <c r="H6" i="31" l="1"/>
  <c r="C4" i="2" s="1"/>
  <c r="I6" i="31"/>
  <c r="D4" i="2" s="1"/>
  <c r="H7" i="30"/>
  <c r="C5" i="2" s="1"/>
  <c r="I7" i="30"/>
  <c r="D5" i="2" s="1"/>
  <c r="D8" i="24" l="1"/>
  <c r="D7" i="29" s="1"/>
  <c r="D8" i="29" s="1"/>
  <c r="C8" i="24"/>
  <c r="C7" i="29" s="1"/>
  <c r="E5" i="24" l="1"/>
  <c r="E8" i="24" s="1"/>
  <c r="I9" i="18"/>
  <c r="H9" i="18"/>
  <c r="I3" i="8"/>
  <c r="H3" i="8"/>
  <c r="I2" i="23"/>
  <c r="I3" i="23" s="1"/>
  <c r="D10" i="2" s="1"/>
  <c r="H2" i="23"/>
  <c r="H3" i="23" s="1"/>
  <c r="C10" i="2" s="1"/>
  <c r="I5" i="21" l="1"/>
  <c r="H5" i="21"/>
  <c r="I4" i="21"/>
  <c r="H4" i="21"/>
  <c r="I3" i="21"/>
  <c r="H3" i="21"/>
  <c r="I2" i="21"/>
  <c r="H2" i="21"/>
  <c r="I2" i="20"/>
  <c r="I3" i="20" s="1"/>
  <c r="D29" i="2" s="1"/>
  <c r="H2" i="20"/>
  <c r="H3" i="20" s="1"/>
  <c r="C29" i="2" s="1"/>
  <c r="I29" i="19"/>
  <c r="H29" i="19"/>
  <c r="I28" i="19"/>
  <c r="H28" i="19"/>
  <c r="I26" i="19"/>
  <c r="H26" i="19"/>
  <c r="I25" i="19"/>
  <c r="H25" i="19"/>
  <c r="I24" i="19"/>
  <c r="H24" i="19"/>
  <c r="I22" i="19"/>
  <c r="H22" i="19"/>
  <c r="I21" i="19"/>
  <c r="H21" i="19"/>
  <c r="I20" i="19"/>
  <c r="H20" i="19"/>
  <c r="I19" i="19"/>
  <c r="H19" i="19"/>
  <c r="I18" i="19"/>
  <c r="H18" i="19"/>
  <c r="I17" i="19"/>
  <c r="H17" i="19"/>
  <c r="I16" i="19"/>
  <c r="H16" i="19"/>
  <c r="I14" i="19"/>
  <c r="H14" i="19"/>
  <c r="I13" i="19"/>
  <c r="H13" i="19"/>
  <c r="I12" i="19"/>
  <c r="H12" i="19"/>
  <c r="I11" i="19"/>
  <c r="H11" i="19"/>
  <c r="I10" i="19"/>
  <c r="H10" i="19"/>
  <c r="I9" i="19"/>
  <c r="H9" i="19"/>
  <c r="I8" i="19"/>
  <c r="H8" i="19"/>
  <c r="I6" i="19"/>
  <c r="H6" i="19"/>
  <c r="I5" i="19"/>
  <c r="H5" i="19"/>
  <c r="I4" i="19"/>
  <c r="H4" i="19"/>
  <c r="I8" i="18"/>
  <c r="H8" i="18"/>
  <c r="I4" i="18"/>
  <c r="H4" i="18"/>
  <c r="I2" i="18"/>
  <c r="H2" i="18"/>
  <c r="I2" i="17"/>
  <c r="I3" i="17" s="1"/>
  <c r="D27" i="2" s="1"/>
  <c r="H2" i="17"/>
  <c r="H3" i="17" s="1"/>
  <c r="C27" i="2" s="1"/>
  <c r="I15" i="16"/>
  <c r="H15" i="16"/>
  <c r="I14" i="16"/>
  <c r="H14" i="16"/>
  <c r="I13" i="16"/>
  <c r="H13" i="16"/>
  <c r="I12" i="16"/>
  <c r="H12" i="16"/>
  <c r="I11" i="16"/>
  <c r="H11" i="16"/>
  <c r="I10" i="16"/>
  <c r="H10" i="16"/>
  <c r="I9" i="16"/>
  <c r="H9" i="16"/>
  <c r="I8" i="16"/>
  <c r="H8" i="16"/>
  <c r="I7" i="16"/>
  <c r="H7" i="16"/>
  <c r="I6" i="16"/>
  <c r="H6" i="16"/>
  <c r="I5" i="16"/>
  <c r="H5" i="16"/>
  <c r="I4" i="16"/>
  <c r="H4" i="16"/>
  <c r="I3" i="16"/>
  <c r="H3" i="16"/>
  <c r="I2" i="16"/>
  <c r="H2" i="16"/>
  <c r="I12" i="15"/>
  <c r="H12" i="15"/>
  <c r="I10" i="15"/>
  <c r="H10" i="15"/>
  <c r="I9" i="15"/>
  <c r="H9" i="15"/>
  <c r="I8" i="15"/>
  <c r="H8" i="15"/>
  <c r="I7" i="15"/>
  <c r="H7" i="15"/>
  <c r="I4" i="15"/>
  <c r="H4" i="15"/>
  <c r="I3" i="15"/>
  <c r="H3" i="15"/>
  <c r="I2" i="15"/>
  <c r="H2" i="15"/>
  <c r="I12" i="14"/>
  <c r="H12" i="14"/>
  <c r="I4" i="14"/>
  <c r="H4" i="14"/>
  <c r="I3" i="14"/>
  <c r="H3" i="14"/>
  <c r="I2" i="13"/>
  <c r="I3" i="13" s="1"/>
  <c r="D15" i="2" s="1"/>
  <c r="H2" i="13"/>
  <c r="H3" i="13" s="1"/>
  <c r="C15" i="2" s="1"/>
  <c r="I2" i="12"/>
  <c r="I3" i="12" s="1"/>
  <c r="D25" i="2" s="1"/>
  <c r="H2" i="12"/>
  <c r="H3" i="12" s="1"/>
  <c r="C25" i="2" s="1"/>
  <c r="I17" i="11"/>
  <c r="H17" i="11"/>
  <c r="I16" i="11"/>
  <c r="H16" i="11"/>
  <c r="I15" i="11"/>
  <c r="H15" i="11"/>
  <c r="I14" i="11"/>
  <c r="H14" i="11"/>
  <c r="I13" i="11"/>
  <c r="H13" i="11"/>
  <c r="I12" i="11"/>
  <c r="H12" i="11"/>
  <c r="I11" i="11"/>
  <c r="H11" i="11"/>
  <c r="I10" i="11"/>
  <c r="H10" i="11"/>
  <c r="I9" i="11"/>
  <c r="H9" i="11"/>
  <c r="I8" i="11"/>
  <c r="H8" i="11"/>
  <c r="I7" i="11"/>
  <c r="H7" i="11"/>
  <c r="I6" i="11"/>
  <c r="H6" i="11"/>
  <c r="I5" i="11"/>
  <c r="H5" i="11"/>
  <c r="I4" i="11"/>
  <c r="H4" i="11"/>
  <c r="I2" i="11"/>
  <c r="H2" i="11"/>
  <c r="I9" i="10"/>
  <c r="H9" i="10"/>
  <c r="I8" i="10"/>
  <c r="H8" i="10"/>
  <c r="I7" i="10"/>
  <c r="H7" i="10"/>
  <c r="I6" i="10"/>
  <c r="H6" i="10"/>
  <c r="I5" i="10"/>
  <c r="H5" i="10"/>
  <c r="I4" i="10"/>
  <c r="H4" i="10"/>
  <c r="I3" i="10"/>
  <c r="I13" i="10" s="1"/>
  <c r="H3" i="10"/>
  <c r="H13" i="10" s="1"/>
  <c r="I2" i="9"/>
  <c r="I3" i="9" s="1"/>
  <c r="D12" i="2" s="1"/>
  <c r="H2" i="9"/>
  <c r="H3" i="9" s="1"/>
  <c r="C12" i="2" s="1"/>
  <c r="I2" i="8"/>
  <c r="I4" i="8" s="1"/>
  <c r="D11" i="2" s="1"/>
  <c r="H2" i="8"/>
  <c r="I4" i="7"/>
  <c r="H4" i="7"/>
  <c r="I3" i="7"/>
  <c r="H3" i="7"/>
  <c r="I2" i="7"/>
  <c r="H2" i="7"/>
  <c r="I2" i="6"/>
  <c r="I3" i="6" s="1"/>
  <c r="D24" i="2" s="1"/>
  <c r="H2" i="6"/>
  <c r="H3" i="6" s="1"/>
  <c r="C24" i="2" s="1"/>
  <c r="I3" i="5"/>
  <c r="H3" i="5"/>
  <c r="I2" i="5"/>
  <c r="H2" i="5"/>
  <c r="H5" i="5" s="1"/>
  <c r="C7" i="2" s="1"/>
  <c r="I2" i="4"/>
  <c r="H2" i="4"/>
  <c r="H3" i="4" s="1"/>
  <c r="C6" i="2" s="1"/>
  <c r="I3" i="3"/>
  <c r="H3" i="3"/>
  <c r="I2" i="3"/>
  <c r="H2" i="3"/>
  <c r="H10" i="18" l="1"/>
  <c r="H30" i="19"/>
  <c r="C19" i="2" s="1"/>
  <c r="I30" i="19"/>
  <c r="D19" i="2" s="1"/>
  <c r="H4" i="3"/>
  <c r="C3" i="2" s="1"/>
  <c r="H6" i="21"/>
  <c r="C30" i="2" s="1"/>
  <c r="I6" i="21"/>
  <c r="D30" i="2" s="1"/>
  <c r="C28" i="2"/>
  <c r="H13" i="15"/>
  <c r="C17" i="2" s="1"/>
  <c r="H16" i="16"/>
  <c r="C18" i="2" s="1"/>
  <c r="I16" i="16"/>
  <c r="D18" i="2" s="1"/>
  <c r="H5" i="7"/>
  <c r="C9" i="2" s="1"/>
  <c r="H4" i="8"/>
  <c r="C11" i="2" s="1"/>
  <c r="H13" i="14"/>
  <c r="C16" i="2" s="1"/>
  <c r="H18" i="11"/>
  <c r="C14" i="2" s="1"/>
  <c r="I18" i="11"/>
  <c r="D14" i="2" s="1"/>
  <c r="I13" i="14"/>
  <c r="D16" i="2" s="1"/>
  <c r="I3" i="4"/>
  <c r="D6" i="2" s="1"/>
  <c r="I5" i="5"/>
  <c r="D7" i="2" s="1"/>
  <c r="C13" i="2"/>
  <c r="D13" i="2"/>
  <c r="I4" i="3"/>
  <c r="D3" i="2" s="1"/>
  <c r="I10" i="18"/>
  <c r="D28" i="2" s="1"/>
  <c r="I5" i="7"/>
  <c r="D9" i="2" s="1"/>
  <c r="I13" i="15"/>
  <c r="D17" i="2" s="1"/>
  <c r="C31" i="2" l="1"/>
  <c r="D31" i="2"/>
  <c r="D4" i="29" s="1"/>
  <c r="C4" i="29"/>
  <c r="D20" i="2"/>
  <c r="D3" i="29" s="1"/>
  <c r="D5" i="29" l="1"/>
  <c r="D7" i="1" s="1"/>
  <c r="C20" i="2" l="1"/>
  <c r="C3" i="29" s="1"/>
  <c r="C5" i="29" s="1"/>
  <c r="C8" i="29"/>
  <c r="C7" i="1" l="1"/>
  <c r="C8" i="1" s="1"/>
  <c r="C9" i="1" s="1"/>
  <c r="C10" i="1" s="1"/>
</calcChain>
</file>

<file path=xl/sharedStrings.xml><?xml version="1.0" encoding="utf-8"?>
<sst xmlns="http://schemas.openxmlformats.org/spreadsheetml/2006/main" count="1927" uniqueCount="1007">
  <si>
    <t>Ssz.</t>
  </si>
  <si>
    <t>Megnevezés</t>
  </si>
  <si>
    <t>Anyagköltség</t>
  </si>
  <si>
    <t>Díjköltség</t>
  </si>
  <si>
    <t>2</t>
  </si>
  <si>
    <t>Bontás, építőanyagok újrahasznosítása</t>
  </si>
  <si>
    <t>Tételszám</t>
  </si>
  <si>
    <t>Tétel szövege</t>
  </si>
  <si>
    <t>Menny.</t>
  </si>
  <si>
    <t>Egység</t>
  </si>
  <si>
    <t>Anyag egységár</t>
  </si>
  <si>
    <t>Díj egységre</t>
  </si>
  <si>
    <t>Anyag összesen</t>
  </si>
  <si>
    <t>Díj összesen</t>
  </si>
  <si>
    <t>Megjegyzés</t>
  </si>
  <si>
    <t>ÉNGY kód</t>
  </si>
  <si>
    <t>K. jelző</t>
  </si>
  <si>
    <t>Munkanem</t>
  </si>
  <si>
    <t>02-030-9.1-0134522</t>
  </si>
  <si>
    <t>Bontott veszélyes hulladék elszállítása, tetőfedő anyagok, veszélyes hulladék (síkpala) elszállítása jóváhagyott hulladéklerakó telepre, ártalmatlanítási díjjal</t>
  </si>
  <si>
    <t>kg</t>
  </si>
  <si>
    <t>02-030-8.1</t>
  </si>
  <si>
    <t>Bontott veszélyes hulladék berakása minősített konténerbe, gépi erővel, kiegészítő kézi munkával</t>
  </si>
  <si>
    <t>m3</t>
  </si>
  <si>
    <t>Munkanem összesen (HUF)</t>
  </si>
  <si>
    <t>15</t>
  </si>
  <si>
    <t>Zsaluzás és állványozás</t>
  </si>
  <si>
    <t>15-012-21.1-0023003</t>
  </si>
  <si>
    <t>Homlokzati keretállványok, fém keretvázból, szintenkénti pallóterítéssel, korláttal, lábdeszkával, 0,75-1,20 m padlószélességgel, munkapadló távolság 2,50 m, 2,00 kN/m² terhelhetőséggel, állványépítés MSZ és alkalmazástechnikai kézikönyv szerint, 6,00 m munkapadló magasságig, KRAUSE Stabilo homlokzati keretállvány 0,75 m padlószélességgel, 6,00 m munkapadló magasságig</t>
  </si>
  <si>
    <t>m2</t>
  </si>
  <si>
    <t xml:space="preserve"> 150120012602</t>
  </si>
  <si>
    <t>ÖN</t>
  </si>
  <si>
    <t>21</t>
  </si>
  <si>
    <t>Irtás, föld- és sziklamunka</t>
  </si>
  <si>
    <t>21-011-12</t>
  </si>
  <si>
    <t>Munkahelyi depóniából építési törmelék konténerbe rakása,  kézi erővel, önálló munka esetén elszámolva, konténer szállítás nélkül</t>
  </si>
  <si>
    <t xml:space="preserve"> 210110016825</t>
  </si>
  <si>
    <t>21-011-11.5</t>
  </si>
  <si>
    <t>Építési törmelék konténeres elszállítása, lerakása, lerakóhelyi díjjal, 7,0 m³-es konténerbe</t>
  </si>
  <si>
    <t>db</t>
  </si>
  <si>
    <t xml:space="preserve"> 210110016786</t>
  </si>
  <si>
    <t>22</t>
  </si>
  <si>
    <t>Szivárgó építés, alagcsövezés</t>
  </si>
  <si>
    <t>22-003-6.1-0120002</t>
  </si>
  <si>
    <t>Épület körüli tisztasági sáv készítése d=16-32 mm átmérőjű osztályozott kavicsból</t>
  </si>
  <si>
    <t>31</t>
  </si>
  <si>
    <t>Helyszíni beton és vasbeton munkák</t>
  </si>
  <si>
    <t>31-000-14.1</t>
  </si>
  <si>
    <t>Beton aljzatok, járdák bontása 10 cm vastagság felett, könnyűbetonból, salakbetonból</t>
  </si>
  <si>
    <t>Lapostető lejtésképző beton</t>
  </si>
  <si>
    <t xml:space="preserve"> 310000034863</t>
  </si>
  <si>
    <t>31-000-14.2</t>
  </si>
  <si>
    <t>Beton járdák bontása épület lábazatnál, kavicságyazattal együtt</t>
  </si>
  <si>
    <t>31-051-6.2.1-0121110</t>
  </si>
  <si>
    <t>Leier finombeton lábzati kúpos fedlap elhelyezése AJ-02 bejáratnál lévő mellvédfalak tetején, 49x35x4 cm elemekkel, ágyazóhabarcsba fektetve</t>
  </si>
  <si>
    <t>m²</t>
  </si>
  <si>
    <t>33</t>
  </si>
  <si>
    <t>Falazás és egyéb kőműves munkák</t>
  </si>
  <si>
    <t>33-001-1.1.2.3.1.2.1-0127465</t>
  </si>
  <si>
    <t>Teherhordó és kitöltő falazat készítése, égetett agyag-kerámia termékekből, nútféderes elemekből, 300 mm falvastagságban, 300x250x238-240 mm-es méretű kézi falazóblokkból, falazó, cementes mészhabarcsba falazva, POROTHERM 30 N+F Neo nútféderes kézi falazóblokk, 300x250x238 mm, M 1 (Hf10-mc) falazó, cementes mészhabarcs</t>
  </si>
  <si>
    <t xml:space="preserve"> 330013683550</t>
  </si>
  <si>
    <t>34</t>
  </si>
  <si>
    <t>Fém- és könnyű épületszerkezetek szerelése</t>
  </si>
  <si>
    <t>34-001-8.1</t>
  </si>
  <si>
    <t>Első osztályú előtető alumínium vízelvezető profillal, erős tömör műanyag konzollal, áttetsző bronz színű polikarbonát fedéssel, 1 db 240x120 cm-es, illetve 2 db 240x120 cm-es, egymás mellé sorolt elem felhasználásával - a tétel tartalmazza a régi előtetők leszerelését.</t>
  </si>
  <si>
    <t>35</t>
  </si>
  <si>
    <t>Ácsmunka</t>
  </si>
  <si>
    <t>35-005-1.1.2-0211005</t>
  </si>
  <si>
    <t>Ereszburkolat készítés 5x5 stafni vázzal, 15 mm vtg OSB lemezzel, vágott (nútolatlan) kivitelben, függőleges és vízszintes felületen</t>
  </si>
  <si>
    <t xml:space="preserve"> 350021673823</t>
  </si>
  <si>
    <t>35-003-1.6</t>
  </si>
  <si>
    <t>Tetőlécezés tetőfelület ellenlécezésének elkészítése</t>
  </si>
  <si>
    <t>m</t>
  </si>
  <si>
    <t xml:space="preserve"> 350030108830</t>
  </si>
  <si>
    <t xml:space="preserve"> 350030108801</t>
  </si>
  <si>
    <t>35-080-5.1</t>
  </si>
  <si>
    <t>Deszkázás cseréje, ereszdeszkázás gyalult, hornyolt kivitelben</t>
  </si>
  <si>
    <t xml:space="preserve"> 350800110014</t>
  </si>
  <si>
    <t>35-080-5.3</t>
  </si>
  <si>
    <t>Deszkázás cseréje, oromdeszka</t>
  </si>
  <si>
    <t xml:space="preserve"> 350800110031</t>
  </si>
  <si>
    <t>35-002-9-0113024</t>
  </si>
  <si>
    <t>Belső oldali páratechnikai rendszer készítése, 15 cm-es átfedéssel, MASTERPLAST Isoflex Alu-LP PE belső oldali párafékező, párazáró, metalizált hővisszaverő felülettel, W1, Cikkszám: 0211-01000060</t>
  </si>
  <si>
    <t xml:space="preserve"> 350024288280</t>
  </si>
  <si>
    <t>36</t>
  </si>
  <si>
    <t>Vakolás és rabicolás</t>
  </si>
  <si>
    <t>36-090-1.2.2-0550090</t>
  </si>
  <si>
    <t>Vakolatjavítás homlokzaton, a meglazult, sérült vakolat előzetes leverésével, durva, sima kivitelben, hiánypótlás 5-25% között, CS I-W1 (Hvh10-mc) kültéri, vakoló cementes mészhabarcs mészpéppel</t>
  </si>
  <si>
    <t xml:space="preserve"> 360900130042</t>
  </si>
  <si>
    <t>36-051-6.11-0149065</t>
  </si>
  <si>
    <t>Kültéri vakolóprofilok elhelyezése, horganyzott acélból, alumíniumból, rozsdamentes acélból, PVC-ből, 6 - 23 mm vakolatvastagsághoz, pozitív sarkokra, MASTERPLAST Thermomaster PVC élvédő 10+15 cm üvegszövet hálóval, Cikkszám: 0107-10150000</t>
  </si>
  <si>
    <t xml:space="preserve"> 360512395885</t>
  </si>
  <si>
    <t>36-011-6-0391213</t>
  </si>
  <si>
    <t>Üvegszövet háló elhelyezése, függőleges, vízszintes, ferde vagy íves felületen, Baumit felirat nélküli üvegszövet, Cikkszám: 956191</t>
  </si>
  <si>
    <t xml:space="preserve"> 360110124646</t>
  </si>
  <si>
    <t>36-011-7-0415946</t>
  </si>
  <si>
    <t>Üvegszövet háló beágyazása, függőleges, vízszintes,  ferde vagy íves felületen, Baumit DuoContact - ragasztótapasz EPS lemezekhez, Cikkszám: 156107</t>
  </si>
  <si>
    <t xml:space="preserve"> 360114029841</t>
  </si>
  <si>
    <t>36-002-4-0415917</t>
  </si>
  <si>
    <t>Vékonyvakolat alapozók felhordása, kézi erővel, Baumit UniPrimer - univerzális vékonyvakolat alapozó, Cikkszám: 255400, vakolt felületre</t>
  </si>
  <si>
    <t xml:space="preserve"> 360020112194</t>
  </si>
  <si>
    <t>36-007-9.2-0415421</t>
  </si>
  <si>
    <t>Épület lábazaton 54,21 m2, előlépcső mellvédein 8 m2</t>
  </si>
  <si>
    <t xml:space="preserve"> 360070123293</t>
  </si>
  <si>
    <t>36-005-21.2.2.2-0415310</t>
  </si>
  <si>
    <t>Vékonyvakolatok, színvakolatok felhordása alapozott, előkészített felületre, vödrös kiszerelésű anyagból, vizes bázisú, műgyanta kötőanyagú vékonyvakolat készítése, egy rétegben, 1,5-2,5 mm-es szemcsemérettel, Baumit GranoporTop (Baumit Granopor) vakolat, kapart 1,5 mm, fehér színcsoport (0018, 0019), Cikkszám: 255103</t>
  </si>
  <si>
    <t xml:space="preserve"> 360050118725</t>
  </si>
  <si>
    <t>36-000-1.1.1</t>
  </si>
  <si>
    <t>Vakolat leverése oldalfalról vagy mennyezetről 1,5 cm vastagságig falazó, cementes mészhabarcs</t>
  </si>
  <si>
    <t>Külső főfalak belső és homlokzati felületén, padlótól mért 60 cm magasságig</t>
  </si>
  <si>
    <t xml:space="preserve"> 360000110595</t>
  </si>
  <si>
    <t>36-012-2.2.1.1-0414901</t>
  </si>
  <si>
    <t>Szellőző, falszárító felújító vakolat készítése, erős (magas) só és nedvességtartalom esetén WTA rendszerben, kézi felhordással, szárazhabarcsból, felületelőkészítéssel (alapozó, előfröcskölő, gúz), alsó, felső vakolatréteggel, összesen 3 cm vastagságban, Cemix WTA EUROSAN OP/WTA Eurosan felújító felsővakolat, kézi,Cikkszám: K00551401 + Cemix WTA EUROSAN UP/WTA Eurosan felújító alsóvakolat, kézi, Csz: K00551301 + Cemix EUROSAN VS/WTA Eurosan gúzolóanyag kézi és gépi, Csz: K00551101</t>
  </si>
  <si>
    <t xml:space="preserve"> 360120125350</t>
  </si>
  <si>
    <t>36-003-1.1.1.1.1-0414710</t>
  </si>
  <si>
    <t>Oldalfalvakolat készítése, kézi felhordással, zsákos kiszerelésű szárazhabarcsból, sima, normál mész-cement vakolat, 1 cm vastagságban, Cemix PRÉMIUM kézi alapvakolat, Cikkszám: K00215011</t>
  </si>
  <si>
    <t xml:space="preserve"> 360030112472</t>
  </si>
  <si>
    <t>Pince mennyezet hőszigetelésen</t>
  </si>
  <si>
    <t>36-000-1.3</t>
  </si>
  <si>
    <t>Vakolat leverése homlokzatról 2,5 cm vastagságig</t>
  </si>
  <si>
    <t>AJ-02 bejárat előlépcső mellvéd</t>
  </si>
  <si>
    <t xml:space="preserve"> 360000110610</t>
  </si>
  <si>
    <t>36-002-11.1-0414764</t>
  </si>
  <si>
    <t>Tapadóhíd képzése gyári zsákos gúzanyaggal, kézi erővel, Cemix KONTAKT VS PLUS (Kontakt VS Squash) gúzoló, Csz: K00225211</t>
  </si>
  <si>
    <t xml:space="preserve"> 360020112291</t>
  </si>
  <si>
    <t>36-007-9.1.1-0414722</t>
  </si>
  <si>
    <t>Lábazati vakolatok; lábazati alapvakolat felhordása kézi erővel, 2 cm vastagságban, Cemix SOCKELPUTZ/Lábazati alapvakolat, fagyálló, Cikkszám: K00212111</t>
  </si>
  <si>
    <t xml:space="preserve"> 360070123126</t>
  </si>
  <si>
    <t>37</t>
  </si>
  <si>
    <t>Égéstermék-elvezető berendezések</t>
  </si>
  <si>
    <t>37-000-1.1</t>
  </si>
  <si>
    <t>Kémények bontása födémig</t>
  </si>
  <si>
    <t>m³</t>
  </si>
  <si>
    <t>39</t>
  </si>
  <si>
    <t>Szárazépítés</t>
  </si>
  <si>
    <t>39-003-6.1.7.2-0210202</t>
  </si>
  <si>
    <t>Tetőtéri borítás készítése, ferde vagy vízszintes kivitelben, szigetelés nélkül, csavarfejek és illesztések alapglettelve (Q2 minőségben), szarufákhoz rögzítve, fa lécvázra, 2 rtg. tűzgátló 12,5 mm vtg. gipszkarton lemezből, KNAUF F 13 tűzgátló építőlemez, 12,5 mm HRAK 1250/2000, Cikkszám: 00491484_0110</t>
  </si>
  <si>
    <t xml:space="preserve"> 390034166176</t>
  </si>
  <si>
    <t>41</t>
  </si>
  <si>
    <t>Tetőfedés</t>
  </si>
  <si>
    <t xml:space="preserve"> 410024405032</t>
  </si>
  <si>
    <t>41-003-29.22-0350006</t>
  </si>
  <si>
    <t>Ki-, beszellőztetés, szellőző szalag elhelyezése, MASTERPLAST Roofbond AC perforált szellőző szalag, UV álló PVC (10 cm x 5 m), eresz dobozolásban elhelyezve</t>
  </si>
  <si>
    <t>43</t>
  </si>
  <si>
    <t>Bádogozás</t>
  </si>
  <si>
    <t>43-000-1</t>
  </si>
  <si>
    <t>Függőereszcsatorna bontása, 50 cm kiterített szélességig</t>
  </si>
  <si>
    <t xml:space="preserve"> 430000330732</t>
  </si>
  <si>
    <t>43-000-5</t>
  </si>
  <si>
    <t>Lefolyó csatorna bontása 50 cm kiterített szélességig</t>
  </si>
  <si>
    <t xml:space="preserve"> 430000330773</t>
  </si>
  <si>
    <t>43-000-7</t>
  </si>
  <si>
    <t>Szegélyek, párkány könyöklő bontása, 100 cm kiterített szélességig</t>
  </si>
  <si>
    <t>Lapostetőnél</t>
  </si>
  <si>
    <t xml:space="preserve"> 430000330790</t>
  </si>
  <si>
    <t>43-003-7.1.3.1-0993010</t>
  </si>
  <si>
    <t>Hajlatbádogozás korcolt kivitelben, kiselemes vagy táblás tetőfedő rendszerhez, egyenes kivitelben, horganyzott acéllemezből, 50-65 cm kiterített szélességgel, LINDAB Seamline FOP szegély tűzihorganyzott acél + Z 275 bevonat, 0,5 mm vtg., kiterített szélesség: 451-500 mm</t>
  </si>
  <si>
    <t xml:space="preserve"> 430030344423</t>
  </si>
  <si>
    <t>43-004-1.1-0113810</t>
  </si>
  <si>
    <t>Tetőkibúvó szerelése keményhéjalású tetőn, Tetőkibúvó alumínium lemezből, kombinált</t>
  </si>
  <si>
    <t xml:space="preserve"> 430042627631</t>
  </si>
  <si>
    <t xml:space="preserve"> 430034573804</t>
  </si>
  <si>
    <t>43-002-2.11-0994018</t>
  </si>
  <si>
    <t>Függőereszcsatorna kiegészítő szerelvények elhelyezése,  félkörszelvényű, bármilyen kiterített szélességben, levélrács vagy cseppentő lemez elhelyezése félkör alakú csatornákhoz, alumínium vagy horganyzott acéllemezből, TERRÁN cseppentőlemez (acél), natúr/horganyzott</t>
  </si>
  <si>
    <t xml:space="preserve"> 430025098682</t>
  </si>
  <si>
    <t xml:space="preserve"> 430034067951</t>
  </si>
  <si>
    <t>44</t>
  </si>
  <si>
    <t>Fa- és műanyag szerkezet elhelyezése</t>
  </si>
  <si>
    <t>44-000-1.1</t>
  </si>
  <si>
    <t>Fa vagy műanyag nyílászáró szerkezetek bontása, ajtó, ablak vagy kapu, 2,00 m²-ig</t>
  </si>
  <si>
    <t xml:space="preserve"> 440000355513</t>
  </si>
  <si>
    <t>44-000-1.2</t>
  </si>
  <si>
    <t>Fa vagy műanyag nyílászáró szerkezetek bontása, ajtó, ablak vagy kapu, 2,01-4,00 m² között</t>
  </si>
  <si>
    <t xml:space="preserve"> 440000355525</t>
  </si>
  <si>
    <t>44-000-1.3</t>
  </si>
  <si>
    <t>Fa vagy műanyag nyílászáró szerkezetek bontása, ajtó, ablak vagy kapu, 4,01-6,00 m² között</t>
  </si>
  <si>
    <t xml:space="preserve"> 440000355530</t>
  </si>
  <si>
    <t>44-011-1.1.1-0168401</t>
  </si>
  <si>
    <t>3 rétegű, hőszigetelő üvegezésű (low E+gáz u=1,0 W/m2K), 6-7 kamrás műanyag nyílászáró elhelyezése fehér színben: 100x210 cm bejárati ajtó, konszignáció szerinti kialakítással.</t>
  </si>
  <si>
    <t>Konszig.jel: AJ-03</t>
  </si>
  <si>
    <t>44-011-1.1.2-0168518</t>
  </si>
  <si>
    <t>3 rétegű, hőszigetelő üvegezésű (low E+gáz u=1,0 W/m2K), 6-7 kamrás műanyag nyílászáró elhelyezése fehér színben: 140x295 cm bejárati ajtó, konszignáció szerinti kialakítással.</t>
  </si>
  <si>
    <t>Konszig.jel: AJ-02</t>
  </si>
  <si>
    <t>44-011-1.1.2-0168519</t>
  </si>
  <si>
    <t>3 rétegű, hőszigetelő üvegezésű (low E+gáz u=1,0 W/m2K), 6-7 kamrás műanyag nyílászáró elhelyezése fehér színben: 470x260 cm bejárati ajtó, konszignáció szerinti kialakítással.</t>
  </si>
  <si>
    <t>Konszig.jel: AJ-01</t>
  </si>
  <si>
    <t>44-012-1.1.1.3.2-0168054</t>
  </si>
  <si>
    <t>Konszig.jel: AB-06</t>
  </si>
  <si>
    <t>44-012-1.1.2.6.2-0168164</t>
  </si>
  <si>
    <t>Konszig.jel: AB-02</t>
  </si>
  <si>
    <t>44-012-1.1.2.6.2-0168166</t>
  </si>
  <si>
    <t>Konszig.jel: AB-04</t>
  </si>
  <si>
    <t>44-012-1.1.2.6.6-0168162</t>
  </si>
  <si>
    <t>Konszig.jel: AB-05</t>
  </si>
  <si>
    <t>44-012-1.1.2.6.2-0168170</t>
  </si>
  <si>
    <t>Konszig.jel: AB-01</t>
  </si>
  <si>
    <t>Konszig.jel: AB-03</t>
  </si>
  <si>
    <t>Konszig.jel: AB-07</t>
  </si>
  <si>
    <t>44-012-1.1.2.6.6-0168164</t>
  </si>
  <si>
    <t>Konszig.jel: AB-08</t>
  </si>
  <si>
    <t>45</t>
  </si>
  <si>
    <t>Fém nyílászáró és épületlakatos szerkezet elhelyezése</t>
  </si>
  <si>
    <t>45-005-2.2-0180361</t>
  </si>
  <si>
    <t xml:space="preserve"> 450050403000</t>
  </si>
  <si>
    <t>47</t>
  </si>
  <si>
    <t>Felületképzés</t>
  </si>
  <si>
    <t xml:space="preserve"> 470111251296</t>
  </si>
  <si>
    <t xml:space="preserve"> 470003626466</t>
  </si>
  <si>
    <t>47-011-15.1.1.1-0160011</t>
  </si>
  <si>
    <t>Diszperziós festés (két rétegben) műanyag bázisú vizes-diszperziós  fehér vagy gyárilag színezett festékkel, új vagy régi lekapart, előkészített alapfelületen, vakolaton, két rétegben, tagolatlan sima felületen, POLI-FARBE Inntaler diszperziós beltéri, fehér falfesték</t>
  </si>
  <si>
    <t>Pince mennyezeten</t>
  </si>
  <si>
    <t xml:space="preserve"> 470113626744</t>
  </si>
  <si>
    <t>48</t>
  </si>
  <si>
    <t>Szigetelés</t>
  </si>
  <si>
    <t>48-007-51.3.2.1-0094630</t>
  </si>
  <si>
    <t>Hőhidak hőszigetelése; hőhídmentes csatlakozások kialakítása homlokzati nyílászáróknál, 50 mm vtg XPS lemezzel</t>
  </si>
  <si>
    <t>48-007-21.21.1-0113284</t>
  </si>
  <si>
    <t>Külső fal; Hőszigetelések épületlábazaton vagy koszorún, ragasztva (rögzítés külön tételben), extrudált polisztirolhab lemezzel, AUSTROTHERM XPS TOP P extrudált polisztirolhab hőszigetelő lemez, 600x1250x120 mm</t>
  </si>
  <si>
    <t xml:space="preserve"> 480072304092</t>
  </si>
  <si>
    <t>48-010-1.1.2.1-0113313</t>
  </si>
  <si>
    <t>Homlokzati hőszigetelés, üvegszövetháló-erősítéssel,(mechanikai rögzítés, felületi zárás valamint kiegészítő profilok külön tételben szerepelnek), egyenes vagy lépcsős élképzésű, normál homlokzati EPS hőszigetelő lapokkal, ragasztóporból képzett ragasztóba, tagolatlan, sík, függőleges falon, AUSTROTHERM AT H80 homlokzati hőszigetelő lemez,1000x500x160 mm</t>
  </si>
  <si>
    <t xml:space="preserve"> 480102309504</t>
  </si>
  <si>
    <t>48-021-1.51.2.2.1-0500125</t>
  </si>
  <si>
    <t>Szigetelések rögzítése; Hőszigetelő táblák pontszerű mechanikai rögzítése, homlokzaton, beton aljzatszerkezethez, műanyag vagy fém beütőszeges/csavaros műanyag beütődübelekkel, EJOT H4 eco 215 mm univerzális, acél feszítő-, műanyag beütőelemes dübel optimalizált feszítőzónával, Cikkszám: 8748215460</t>
  </si>
  <si>
    <t>Homlokzaton 2950 db, pince mennyezeten 460 db</t>
  </si>
  <si>
    <t xml:space="preserve"> 480214810634</t>
  </si>
  <si>
    <t>48-000-2.1</t>
  </si>
  <si>
    <t>Teljes felületen hegesztett, olvasztott vagy ragasztott bitumenes lemez szigetelés bontása, kettő vagy több réteg lemez esetén, vízszintes felületről</t>
  </si>
  <si>
    <t xml:space="preserve"> 480000514951</t>
  </si>
  <si>
    <t>48-000-26</t>
  </si>
  <si>
    <t>Leterheléssel rögzített vagy rögzítés nélküli hőszigetelő lemezek bontása, vízszintes felületről</t>
  </si>
  <si>
    <t xml:space="preserve"> 480000515275</t>
  </si>
  <si>
    <t>48-007-11.12.7-0113782</t>
  </si>
  <si>
    <t>Lapostető hő- és hangszigetelése; Egyenes rétegrendű lapostetők lejtésképzése (rögzítés külön tételben), expandált polisztirol keményhab lejtésképző elemmel, AUSTROTHERM Lejtésképzés AT-N150 LK</t>
  </si>
  <si>
    <t xml:space="preserve"> 480074408973</t>
  </si>
  <si>
    <t>48-007-11.1.1.1-0113076</t>
  </si>
  <si>
    <t>Lapostető hő- és hangszigetelése; Egyenes rétegrendű nem járható lapostetőn vagy extenzív zöldtetőn, vízszintes és függőleges felületen(rögzítés külön tételben), egy rétegben, expandált polisztirolhab hőszigetelő lemezzel, AUSTROTHERM AT-N150 expandált polisztirolhab hőszigetelő lemez, 1000x500x150 mm</t>
  </si>
  <si>
    <t xml:space="preserve"> 480074304881</t>
  </si>
  <si>
    <t>48-005-1.41.1.1-0095798</t>
  </si>
  <si>
    <t>Csapadékvíz elleni szigetelés; Alátét, elválasztó, tűzvédelmi és sérülésellenőrző rétegek lefektetése, védőlemez-, műanyagfátyol-, fólia vagy műanyagfilc egy rétegben, átlapolással, rögzítés nélkül, vízszintes felületen, BAUDERGREEN PE 02 elválasztó PE fólia, bitumen és polisztirolálló, regranulált PE, 0,2 mm vtg., felülettömeg 190 g/m2, Cikksz.: 7444 0000</t>
  </si>
  <si>
    <t xml:space="preserve"> 480054578691</t>
  </si>
  <si>
    <t>48-005-1.41.1.1-0095785</t>
  </si>
  <si>
    <t>Csapadékvíz elleni szigetelés; Alátét, elválasztó, tűzvédelmi és sérülésellenőrző rétegek lefektetése, védőlemez-, műanyagfátyol-, fólia vagy műanyagfilc egy rétegben, átlapolással, rögzítés nélkül, vízszintes felületen, BAUDER WB 300 fúrható poliészterfátyol elválasztó- és védőréteg, 2 mm, 300 g/m2, 120 N/50 mm, nyúlás 30 %, kalanderezett, fehér, E osztály, Csz.: 6900 1310</t>
  </si>
  <si>
    <t xml:space="preserve"> 480054082934</t>
  </si>
  <si>
    <t>48-005-1.41.1.2-0095785</t>
  </si>
  <si>
    <t>Csapadékvíz elleni szigetelés; Alátét, elválasztó, tűzvédelmi és sérülésellenőrző rétegek lefektetése, védőlemez-, műanyagfátyol-, fólia vagy műanyagfilc egy rétegben, átlapolással, rögzítés nélkül, függőleges felületen, BAUDER WB 300 fúrható poliészterfátyol elválasztó- és védőréteg, 2 mm, 300 g/m2, 120 N/50 mm, nyúlás 30 %, kalanderezett, fehér, E osztály, Csz.: 6900 1310</t>
  </si>
  <si>
    <t xml:space="preserve"> 480054082946</t>
  </si>
  <si>
    <t>48-005-1.3.2.1.1-0095872</t>
  </si>
  <si>
    <t>Csapadékvíz elleni szigetelés; Egyenes rétegrendű csapadékvíz elleni szigetelés páratechnikai rétegei, párafékező réteg, vízszintes felületen, egy rétegben, minimum 0,15 mm vastag polietilén (PE) fóliával, két oldalon öntapadó ragasztószalaggal felületfolytonosítva és az aljzatra ragasztás nélkül fektetve, FATRAPAR 0,2 mm vastag polietilén párazáró fólia</t>
  </si>
  <si>
    <t xml:space="preserve"> 480052295761</t>
  </si>
  <si>
    <t>48-005-1.4.1.1-0095811</t>
  </si>
  <si>
    <t xml:space="preserve"> 480052295870</t>
  </si>
  <si>
    <t>48-005-1.5.1.1-0095811</t>
  </si>
  <si>
    <t>Csapadékvíz elleni szigetelés; Függőleges felületen (épületlábazaton vagy attikafalon), egy rétegben, minimum 1,0 mm vastag, lágy PVC lemezzel, átlapolások forrólevegős hegesztésével, FATRAFOL 810/V 1,5 mm vtg, szöveterősítéses lágy PVC-P vízszigetelő lemez, RAL 7035 világos szürke színben, 1,5/1,6/2,05 m tsz.</t>
  </si>
  <si>
    <t xml:space="preserve"> 480052296061</t>
  </si>
  <si>
    <t>48-031-1.6.2</t>
  </si>
  <si>
    <t>Utólagos talajnedvesség elleni vízszintes falszigetelés készítése, tégla vagy kő-tégla falszerkezetben, furatinjektálásos módszerrel, kétsorú injektálási furatsor elkészítése, tisztítása sűrített levegő befúvásával, injektáló pakkerek elhelyezésével</t>
  </si>
  <si>
    <t>kerm.m²</t>
  </si>
  <si>
    <t xml:space="preserve"> 480310588984</t>
  </si>
  <si>
    <t>48-031-1.6.6.2-0313050</t>
  </si>
  <si>
    <t>Utólagos talajnedvesség elleni vízszintes falszigetelés készítése, tégla vagy kő-tégla falszerkezetben, furatinjektálásos módszerrel, alacsony- vagy közepes nyomású injektálás,  egy- vagy kétsorú furatkiosztás esetén szilikon emulzióval, MAPEI Mapestop szilikon mikro-emulzióból álló injektálószer, Csz: 7340010</t>
  </si>
  <si>
    <t xml:space="preserve"> 480312824616</t>
  </si>
  <si>
    <t>48-007-1.1.2-0154407</t>
  </si>
  <si>
    <t>Kazánház tetőszerkezetében</t>
  </si>
  <si>
    <t xml:space="preserve"> 480070542425</t>
  </si>
  <si>
    <t>48-007-1.1.2-0154412</t>
  </si>
  <si>
    <t xml:space="preserve"> 480070542454</t>
  </si>
  <si>
    <t>48-007-41.3.1.1-0427208</t>
  </si>
  <si>
    <t>Födém; Mennyezet alulról hűlő födém hőszigetelése, utólag elhelyezve, vízszintes felületen (rögzítés külön tételben), szálas szigetelő anyaggal (üveggyapot, kőzetgyapot), FibranGeo BP 50-L 2000x1200x120 táblás kőzetgyapot hőszigetelő anyag, lépcsős élképzéssel, 50 kPa nyomószilárdsággal, λ↓D=0,037 (W/mK)</t>
  </si>
  <si>
    <t xml:space="preserve"> 480074752715</t>
  </si>
  <si>
    <t>61</t>
  </si>
  <si>
    <t>Útburkolat alap és makadámburkolat készítése</t>
  </si>
  <si>
    <t>61-011-3-0235360</t>
  </si>
  <si>
    <t>Védő és elválasztó réteg készítése, VIACON WG35 erősítő szőtt geotextília, PP-ből, 160 g/m² szakító szilárdság: 35/35 kN/m, tekercsméret: 5,3 x 100 m</t>
  </si>
  <si>
    <t>Kulékavics tisztasági sáv alatt</t>
  </si>
  <si>
    <t xml:space="preserve"> 610114616890</t>
  </si>
  <si>
    <t>62</t>
  </si>
  <si>
    <t>Kőburkolat készítése</t>
  </si>
  <si>
    <t>62-002-21.3-0613950</t>
  </si>
  <si>
    <t>Egyéb használatos szegélykövek, út és körforgalom szegélyek készítése, alapárok kiemelése nélkül, betonhézagolással, 100 cm hosszú elemekből, LEIER Quartz kerti szegélykő, szürke, 100x5x20 cm , Cikkszám: HUTJS2765</t>
  </si>
  <si>
    <t>Kulékavics tisztasági sáv szegélye</t>
  </si>
  <si>
    <t xml:space="preserve"> 620020678023</t>
  </si>
  <si>
    <t>62-003-6-0110765</t>
  </si>
  <si>
    <t>Térburkolathoz fagyálló, teherhordó alap készítése, 20 cm vastagságban, Zúzottkő, Z 35/55 Mészkő és Dolomit, Polgárdi</t>
  </si>
  <si>
    <t xml:space="preserve"> 620034111700</t>
  </si>
  <si>
    <t>62-003-6-0120123</t>
  </si>
  <si>
    <t>Térburkolathoz fagyálló, teherhordó alap készítése, 4 cm vastagságban, Nemes zúzottkő, NZ 0/4 Colas-Északkő, Szob</t>
  </si>
  <si>
    <t>62-003-8.1-0613900</t>
  </si>
  <si>
    <t>Tér- vagy járdaburkolat készítése, beton burkolókőből hálós, soros, halszálka, parketta vagy kazettás kötésben, zúzalékágyazatra fektetve, 10x20x4, 10x20x5, 10x20x6, 10x20x8 cm-es méretű idomkővel, LEIER Piazza 10x20x6 cm, szürke, N+F , Cikkszám: HUTJH4362</t>
  </si>
  <si>
    <t xml:space="preserve"> 620030678986</t>
  </si>
  <si>
    <t>Összesen (HUF)</t>
  </si>
  <si>
    <t>Móri Radnóti M. Ált. Iskola Magyaralmási Tagiskolájának tetőhéjazat cseréje és homlokzati felújítása, építőmesteri és szakipari munkák - Magyaralmás, Iskola utca 9.</t>
  </si>
  <si>
    <t>Költségvetés főösszesítő</t>
  </si>
  <si>
    <t>1 Építmény közvetlen költségei</t>
  </si>
  <si>
    <t>2.1 ÁFA vetítési alap</t>
  </si>
  <si>
    <t>2.2 ÁFA</t>
  </si>
  <si>
    <t>3 A munka ára (HUF)</t>
  </si>
  <si>
    <t>Aláírás</t>
  </si>
  <si>
    <t>Előregyártott épületszerkezeti elem elhelyezése és szerelése</t>
  </si>
  <si>
    <t>32-002-2.1.1-0120003</t>
  </si>
  <si>
    <t>Előregyártott nyomottöv nélküli nyílásáthidaló elhelyezése, tartószerkezetre, csomóponti kötés nélkül,falazat szélességű áthidaló elemekből vagy több elem egymás mellé sorolásával, a teherhordó falváll előkészítésével, az áthidaló elemek ideiglenes alátámasztásával, kiegészítő hőszigetelés elhelyezése nélkül, 0,07 t/db tömegig, égetett agyag-kerámia köpenyes nyílásáthidaló gerenda, POROTHERM A-12 kerámia burkolatú nyílásáthidaló, 1,50 m</t>
  </si>
  <si>
    <t xml:space="preserve"> 320020072271</t>
  </si>
  <si>
    <t xml:space="preserve"> 330010089873</t>
  </si>
  <si>
    <t>33-K</t>
  </si>
  <si>
    <t>LEIER zsaluzóelem ZS 30, 30/50/23 cm, Bordás betonacél, szálban, B 60.50  10 mm C16/20 - X0v(H) - 16 - F2 - CEM 32,5, m = 6,6 finomsági modulussal; kitüskézve, kiegyenlítő betonnal; zsaluzattal és porszórt alumínium attikalefedéssel</t>
  </si>
  <si>
    <t>47-031-3.12.2.1-0418751</t>
  </si>
  <si>
    <t>Külső fafelületek lazúrozása, gyalult felületen, oldószeres lazúrral,két rétegben, tagolatlan felületen, REVCO Wood-Line falazúr, natúr</t>
  </si>
  <si>
    <t>oromdeszkázat</t>
  </si>
  <si>
    <t xml:space="preserve"> 470310505722</t>
  </si>
  <si>
    <t>Gépészeti munkanem összesítő</t>
  </si>
  <si>
    <t>Összesen</t>
  </si>
  <si>
    <t>Gépészet</t>
  </si>
  <si>
    <t>01</t>
  </si>
  <si>
    <t>EGYÉB ÉPÜLETGÉPÉSZET</t>
  </si>
  <si>
    <t>02</t>
  </si>
  <si>
    <t>HŐSZIVATTYÚ</t>
  </si>
  <si>
    <t>19 Költségtérítések</t>
  </si>
  <si>
    <t>19-037-1.1</t>
  </si>
  <si>
    <t>Kémények vizsgálata, huzatvizsgálat, tömörségi próba és alkalmassági szakvélemény(Kéményseprő V. számla)</t>
  </si>
  <si>
    <t>33 Falazás és egyéb kőművesmunka</t>
  </si>
  <si>
    <t>81 Épületgépészeti csővezeték szerelése</t>
  </si>
  <si>
    <t>81-000-1.1.1</t>
  </si>
  <si>
    <t>Csővezetékek bontása, horganyzott vagy fekete acélcsövek tartószerkezetről, vagy padlócsatornából lángvágással, deponálással, DN 50 méretig</t>
  </si>
  <si>
    <t>81-004-1.5.1.1.1.1.2-0400472</t>
  </si>
  <si>
    <t>81-004-1.5.1.1.1.1.3-0400473</t>
  </si>
  <si>
    <t>81-004-1.5.1.1.1.1.4-0400474</t>
  </si>
  <si>
    <t>81-004-1.5.1.1.1.1.5-0400475</t>
  </si>
  <si>
    <t>82 Épületgépészeti szerelvények és berendezések szerelése</t>
  </si>
  <si>
    <t>82-000-1.2.1</t>
  </si>
  <si>
    <t>Szerelvények leszerelése, menetes szerelvények, DN 50 méretig</t>
  </si>
  <si>
    <t>Fűtőtest szerelvény elhelyezése külső vagy belső menettel, illetve hollandival csatlakoztatva DN 15 termosztatikus szelep, termosztatikus szelep szett Danfoss RA-N termosztatikus radiátorszelep állítható kapacitású szelep, egyenes kivitel (F), RA-N 1/2" kvs=0,04-0,73, 013G0014</t>
  </si>
  <si>
    <t>Zárt tágulási tartály elhelyezése és bekötése (nyomástartó-, gáztalanító és vízutántöltő  berendezések a 82-004-21-es tételtől), fűtési és hűtési rendszerekben, membrános, 2-80 liter között Flamco Contraflex 12 / 1,5 membrános tágulási tartály, 3 bar, 70 °C, Rendelési szám: 26133</t>
  </si>
  <si>
    <t>Fejezet összesen:</t>
  </si>
  <si>
    <t>23 Síkalapozás</t>
  </si>
  <si>
    <t>75 Megújuló energiahasznosító berendezések</t>
  </si>
  <si>
    <t>75-111-1.9.6-0345186</t>
  </si>
  <si>
    <t>Levegő-víz hőszivattyúk beépítéshez szükséges tartozékok, burkolat felhelyezése védő rács hőszivattyú kültéri egységhez</t>
  </si>
  <si>
    <t>75-111-1.9.7-0345161</t>
  </si>
  <si>
    <t>75-111-90</t>
  </si>
  <si>
    <t>Hőszivattyús rendszer beszabályozása, beüzemelése</t>
  </si>
  <si>
    <t>Elektromos munkanem összesítő</t>
  </si>
  <si>
    <t>Elektromos</t>
  </si>
  <si>
    <t>Napelem</t>
  </si>
  <si>
    <t>Típus</t>
  </si>
  <si>
    <t>Egys.</t>
  </si>
  <si>
    <t>Anyagár</t>
  </si>
  <si>
    <t>Óradij</t>
  </si>
  <si>
    <t>xAnyagár</t>
  </si>
  <si>
    <t>xÓradij</t>
  </si>
  <si>
    <t>K72-103-1</t>
  </si>
  <si>
    <t>klt</t>
  </si>
  <si>
    <t>K72-103-2</t>
  </si>
  <si>
    <t>Napelem modul</t>
  </si>
  <si>
    <t>Luxor ECO LINE HALF CELL M132/660W</t>
  </si>
  <si>
    <t>fm</t>
  </si>
  <si>
    <t>K72-103-3</t>
  </si>
  <si>
    <t>Inverter</t>
  </si>
  <si>
    <t>K72-103-4</t>
  </si>
  <si>
    <t>Szakaszolható olvadóbiztosíték</t>
  </si>
  <si>
    <t>K72-103-5</t>
  </si>
  <si>
    <t>K72-103-6</t>
  </si>
  <si>
    <t>K72-103-7</t>
  </si>
  <si>
    <t>AC oldali csatlakozó szekrény</t>
  </si>
  <si>
    <t>K72-103-8</t>
  </si>
  <si>
    <t>AC oldali csatlakozás</t>
  </si>
  <si>
    <t>K72-103-9</t>
  </si>
  <si>
    <t>AC oldali túlterhelés- és zárlatvédelem</t>
  </si>
  <si>
    <t>K72-103-10</t>
  </si>
  <si>
    <t>K72-103-11</t>
  </si>
  <si>
    <t>Bypass dióda</t>
  </si>
  <si>
    <t>Mindösszesen:</t>
  </si>
  <si>
    <t>HUAWEI SUN2000-50KTL-M3</t>
  </si>
  <si>
    <t>H05VV-F 5*25mm2 (MT)</t>
  </si>
  <si>
    <t>Magyaralmás Iskola</t>
  </si>
  <si>
    <t>Fejezet megnevezés</t>
  </si>
  <si>
    <t>Építész</t>
  </si>
  <si>
    <t>I. Elszámolható költségek</t>
  </si>
  <si>
    <t>Összes fejezet (HUF)</t>
  </si>
  <si>
    <t>Gépész</t>
  </si>
  <si>
    <t>12-011-1.1-0025031</t>
  </si>
  <si>
    <t>Mobil WC bérleti díj elszámolása, szállítással, heti tisztítással, karbantartással, Mobil WC kézmosós, bérleti díj/hó</t>
  </si>
  <si>
    <t xml:space="preserve"> 120115062316</t>
  </si>
  <si>
    <t>12-021-1.1-0137471</t>
  </si>
  <si>
    <t xml:space="preserve"> 120212051585</t>
  </si>
  <si>
    <t>Felvonulási létesítmények</t>
  </si>
  <si>
    <t>II. Kapcsolódó költségek</t>
  </si>
  <si>
    <t>9</t>
  </si>
  <si>
    <t>Akadálymentesítés</t>
  </si>
  <si>
    <t>45-051-11.1.4.2</t>
  </si>
  <si>
    <t>Konszign.jel: LK-01 és LK-02</t>
  </si>
  <si>
    <t>Festett, horganyzott acél korlát és fogódzó elhelyezése akadálymentes műleírás szerinti kialakításban, 4,45 + 3,75 m hosszban, 0,95 m magasságban</t>
  </si>
  <si>
    <t>35-005-1.1.2-0211008</t>
  </si>
  <si>
    <t>Mérsékelten vízálló, műgyantával stabilizált OSB lap elhelyezése vágott (nútolatlan) kivitelben, függőleges vagy vízszintes felületen, Mérsékelten vízálló OSB-3 lap, 2500x1250x25 mm méretű</t>
  </si>
  <si>
    <t xml:space="preserve"> 350050109143</t>
  </si>
  <si>
    <t>35-005-1.1.2-0211007</t>
  </si>
  <si>
    <t>Kétirányú 5/15 cm k.metszetű fa palló váz</t>
  </si>
  <si>
    <t>Egyéb épületlakatos szerkezetek elhelyezése, acél létra, Acél létra, hátvédő korláttal, 400 mm-széles, szögacél oldallal, 18 mm átmérőjű gömbvas fokokkal, konszignáció szerint, zárható kivitelben</t>
  </si>
  <si>
    <t>LK-03 konszignáció szerint</t>
  </si>
  <si>
    <t>41-000-1</t>
  </si>
  <si>
    <t>Síkpala fedés bontása (bármely rendszerű)</t>
  </si>
  <si>
    <t>41-006-51.1.2-0996021</t>
  </si>
  <si>
    <t>Sajtolt cserép mintázatú acéllemez-fedések, színes kő granulátum bevonatú horganyzott acél cserepeslemez fedés készítése, 15 - 90° tetőhajlásszög között, tagolt és sátortetőnél, Gerard Klasszikus tetőcserép, hasznos hossz: 1265 mm, hasznos lejtés irányú méret: 369 mm, standard színben</t>
  </si>
  <si>
    <t>41-006-59.1.1-0996041</t>
  </si>
  <si>
    <t>Sajtolt cserép mintázatú acéllemezfedésnél, gerincfedés készítése, egytagos íves kúpcseréppel, Gerard íves kúpcserép, hasznos hossz: 405 mm, standard színben</t>
  </si>
  <si>
    <t>41-006-59.1.5-0996051</t>
  </si>
  <si>
    <t>Sajtolt cserép mintázatú acéllemezfedésnél, gerincfedés készítése, kezdő kúpcserép elhelyezése, Gerard formázott végelem íves kúpcseréphez, hasznos hossz: 400 mm, standard színben</t>
  </si>
  <si>
    <t>41-006-59.1.2-0996061</t>
  </si>
  <si>
    <t>Sajtolt cserép mintázatú acéllemezfedésnél, gerincfedés készítése, háromtagos kúpcseréppel, Gerard kontyelem íves kúpcseréphez 30-45°, standard színben</t>
  </si>
  <si>
    <t>41-006-59.9-0966091</t>
  </si>
  <si>
    <t>Sajtolt cserép mintázatú acéllemezfedésnél, ereszszegély elhelyezése, Gerard ereszszegély, hasznos hossz: 1900 mm, standard színben</t>
  </si>
  <si>
    <t>41-006-59.5-0996077</t>
  </si>
  <si>
    <t>Sajtolt cserép mintázatú acéllemezfedésnél, oromzati lezárás kialakítása, oromszegély elemmel vagy oromszegély lappal (jobbos-balos), Gerard univerzális fogazott oromszegély (bal/jobb), hasznos hossz: 1100 mm, standard színben</t>
  </si>
  <si>
    <t>35-002-4.3-0996263</t>
  </si>
  <si>
    <t>Páraáteresztő, szabadon fekvő, szélzáró, vízzáró, vízhatlan alátétfólia, alátétfedés vagy alátétszigetelés terítése 15 cm-es átfedéssel (ellenléc külön tételben számolandó) öntapadó szegéllyel folytonosítva, Gerard Extreme alátéthéjazat 75 m2 (50x1,50 m tekercs)</t>
  </si>
  <si>
    <t>35-003-1.5-0410051</t>
  </si>
  <si>
    <t>Tetőlécezés betoncserép alá, 5/4-es lécből, BRAMAC tetőléc 2-6,5 m hosszú 30/32x48/50 mm</t>
  </si>
  <si>
    <t>Padlás járófelület</t>
  </si>
  <si>
    <t>Mérsékelten vízálló, műgyantával stabilizált OSB lap elhelyezése vágott (nútolatlan) kivitelben, függőleges vagy vízszintes felületen, Mérsékelten vízálló OSB-3 lap, 2500x1250x22 mm méretű</t>
  </si>
  <si>
    <t>Attika fedés aljzata</t>
  </si>
  <si>
    <t>Attika fedés</t>
  </si>
  <si>
    <t>36-90-2.1.3</t>
  </si>
  <si>
    <t>Vakolatok pótlása, keskenyvakolatok pótlása oldalfalon, 21-40 cm szélesség között</t>
  </si>
  <si>
    <t>Nyílászáró cserék utáni vakolatjavítások</t>
  </si>
  <si>
    <t>43-003-8.3.1-0149665</t>
  </si>
  <si>
    <t>Ablak- vagy szemöldökpárkány bevonatos alumínium lemezből, 50 cm kiterített szélességig, PREFA kétoldali poliészter bevonatos alumínium lemezből szegély 0,7 mm vtg., kiterített szélesség: 33, standard színekben</t>
  </si>
  <si>
    <t>43-002-12.2.4-0149423</t>
  </si>
  <si>
    <t>Lefolyócső kiegészítő szerelvények elhelyezése,
kör keresztmetszettel, bármilyen kiterített szélességgel, vízgyűjtő tölcsér, vízgyűjtő üst, vízlopó stb. alumínium lemezből, PREFA vízgyűjtő üst Ø100 standard színekben</t>
  </si>
  <si>
    <t xml:space="preserve">3 rétegű, hőszigetelő üvegezésű (low E+gáz u=1,0 W/m2K), 6-7 kamrás műanyag nyílászáró elhelyezése fehér színben: 110x50 cm ablak, konszignáció szerinti kialakítással. </t>
  </si>
  <si>
    <t>3 rétegű, hőszigetelő üvegezésű (low E+gáz u=1,0 W/m2K), 6-7 kamrás műanyag nyílászáró elhelyezése fehér színben: 105x200 cm ablak, konszignáció szerinti kialakítással</t>
  </si>
  <si>
    <t>3 rétegű, hőszigetelő üvegezésű (low E+gáz u=1,0 W/m2K), 6-7 kamrás műanyag nyílászáró elhelyezése fehér színben: 165x130 cm ablak, konszignáció szerinti kialakítással</t>
  </si>
  <si>
    <t>3 rétegű, hőszigetelő üvegezésű (low E+gáz u=1,0 W/m2K), 6-7 kamrás műanyag nyílászáró elhelyezése fehér színben: 165x165 cm ablak, konszignáció szerinti kialakítással</t>
  </si>
  <si>
    <t>3 rétegű, hőszigetelő üvegezésű (low E+gáz u=1,0 W/m2K), 6-7 kamrás műanyag nyílászáró elhelyezése fehér színben: 250x165 cm ablak, konszignáció szerinti kialakítással</t>
  </si>
  <si>
    <t>3 rétegű, hőszigetelő üvegezésű (low E+gáz u=1,0 W/m2K), 6-7 kamrás műanyag nyílászáró elhelyezése fehér színben: 95x200 cm ablak, konszignáció szerinti kialakítással</t>
  </si>
  <si>
    <t>3 rétegű, hőszigetelő üvegezésű (low E+gáz u=1,0 W/m2K), 6-7 kamrás műanyag nyílászáró elhelyezése fehér színben: 50x200 cm ablak, konszignáció szerinti kialakítással</t>
  </si>
  <si>
    <t>3 rétegű, hőszigetelő üvegezésű (low E+gáz u=1,0 W/m2K), 6-7 kamrás műanyag nyílászáró elhelyezése fehér színben: 260x50 cm ablak, konszignáció szerinti kialakítással</t>
  </si>
  <si>
    <t>41-006-59.19-0991127</t>
  </si>
  <si>
    <t>Sajtolt cserép mintázatú acéllemezfedésnél, tetőkibúvó ablak elhelyezése, LINDAB LTK tetőkibúvó 65x65 cm</t>
  </si>
  <si>
    <t>41-011-3.1.1-0996253</t>
  </si>
  <si>
    <t>Tetőjárda elhelyezése gerinccel párhuzamos szerelési iránynál, trapéz-, cserepes-, sinushullám mintázatú acéllemezfedésnél, Gerard kéményseprő járda elhelyezése, 800 mm hosszú</t>
  </si>
  <si>
    <t>45-000-2.2</t>
  </si>
  <si>
    <t>Rácsok, korlátok, kerítések bontása, csőkorlát</t>
  </si>
  <si>
    <t>47-000-1.99.1.2.1.2-0415924</t>
  </si>
  <si>
    <t>Belső festéseknél felület előkészítése, részmunkák; felület glettelése zsákos kiszerelésű anyagból (alapozóval, sarokvédelemmel), bármilyen padozatú helyiségben, vakolt felületen, 1,5 mm vastagságban tagolt felületen, Baumit KlímaGlatte Klíma glett, Cikkszám: 951708</t>
  </si>
  <si>
    <t>47-011-3.1.1.1.2-0148280 </t>
  </si>
  <si>
    <t>Szilikátfestések, kálivízüveg kötőanyagú, nagy vízgőzáteresztő képességű,
fehér vagy színes szilikát falfestés, új vagy régi lekapart ásványi előkészített alapfelületen, vakolaton, két rétegben, tagolt sima felületen, Baumit KlimaColor - páraáteresztő beltéri szilikátfesték, fehér, Cikkszám: 9251450L</t>
  </si>
  <si>
    <t>47-011-15.1.1.1-0148287</t>
  </si>
  <si>
    <t>Diszperziós festés (két rétegben) műanyag bázisú vizes-diszperziós  fehér vagy gyárilag színezett festékkel, új vagy régi lekapart, előkészített alapfelületen, vakolaton, két rétegben, tagolatlan sima felületen, Baumit Divina Classic - fehér színű diszperziós beltéri falfesték, Cikkszám: 956130</t>
  </si>
  <si>
    <t>Nyílászáró cserék  után javított felületeken</t>
  </si>
  <si>
    <t>47-000-1.21.2.1.1.1-0320611</t>
  </si>
  <si>
    <t>Belső festéseknél felület előkészítése, részmunkák; glettelés műanyag kötőanyagú glettel (simítótapasszal), vakolt felületen, bármilyen padozatú helyiségben, tagolatlan felületen, JUBOLIN Classic felhasználásra kész, beltéri diszperziós glett (0-3 mm), fehér, Cikkszám: JKT25</t>
  </si>
  <si>
    <t>48-007-41.1.2.1-0092009</t>
  </si>
  <si>
    <t>Födém; Padló hő-, hangszigetelő anyag elhelyezése, vízszintes felületen, párnafák vagy álpadló tartószerkezet közé, szálas szigetelő anyaggal (üveggyapot, kőzetgyapot), ROCKWOOL Multirock Super többcélú kőzetgyapot lemez, 1000x610x150 mm</t>
  </si>
  <si>
    <t>48-007-41.1.2.1-0092025</t>
  </si>
  <si>
    <t>Födém; Padló hő-, hangszigetelő anyag elhelyezése, vízszintes felületen, párnafák vagy álpadló tartószerkezet közé, szálas szigetelő anyaggal (üveggyapot, kőzetgyapot), ROCKWOOL Multirock Super többcélú kőzetgyapot lemez, 1000x610x100 mm</t>
  </si>
  <si>
    <t>Zárófödémen</t>
  </si>
  <si>
    <t>12-012-1.2.2-0025006</t>
  </si>
  <si>
    <t>Konténer bérleti díj elszámolása, iroda konténer 10,01-20,00 m² alapterület között, Iroda konténer, 10,01 - 20,00 m² között, bérleti díj/hó</t>
  </si>
  <si>
    <t>12-004-4.1-0220233</t>
  </si>
  <si>
    <t>Vízellátás szövetbetétes gumitömlővel 1/2-3/4" méretig, Szövetbetétes víztömlő, 1 MPa 18 mm</t>
  </si>
  <si>
    <t>12-005-8.1</t>
  </si>
  <si>
    <t>Felvonulási csatlakozóhely főkapcsolóval világítási és erőátviteli mérőhely részére</t>
  </si>
  <si>
    <t>21-003-5.1.1.1</t>
  </si>
  <si>
    <t>Munkaárok földkiemelése közművesített területen, kézi erővel, bármely konzisztenciájú talajban, dúcolás nélkül, 2,0 m² szelvényig, I-II. talajosztály</t>
  </si>
  <si>
    <t>23-003-3-0222210</t>
  </si>
  <si>
    <t>Vasbeton sáv-, talp-, lemez- vagy gerendaalap készítése helyszínen kevert .....minőségű betonból, C16/20 - X0v(H) - 16 - F3 - CEM 32,5, m = 6,6 finomsági modulussal</t>
  </si>
  <si>
    <t>Kazánház  falazat alapozása</t>
  </si>
  <si>
    <t>Kazánház  falazat alap</t>
  </si>
  <si>
    <t>Síkalapozás</t>
  </si>
  <si>
    <t>Lapostetőn 1,45 m2, kazánháznál 0,73 m2</t>
  </si>
  <si>
    <t>43-003-10.1.3.2-0149673</t>
  </si>
  <si>
    <t>Kétvízorros falfedés, egyenesvonalú kivitelben, bevonatos alumínium lemezből, 51-100 cm kiterített szélességig, PREFA kétoldali poliészter bevonatos alumínium lemezből szegély 0,7 mm vtg., kiterített szélesség: 100, standard színekben</t>
  </si>
  <si>
    <t>Csapadékvíz elleni szigetelés (a tétel tartalmazza a rögzítést is); Vízszintes felületen (lapostetőn), egy rétegben, minimum 1,0 mm vastag, lágy PVC vagy PIB lemezzel, átlapolások forrólevegős hegesztésével, FATRAFOL 810/V 1,5 mm vtg, szöveterősítéses lágy PVC-P vízszigetelő lemez, RAL 7035 világos szürke színben, 1,5/1,6/2,05 m tsz.</t>
  </si>
  <si>
    <t>Magastető hő- és hangszigetelése; Szarufák közötti szigetelés fa vagy fém fedélszék esetén, kőzetgyapot hőszigetelő lemezzel, KNAUF INSULATION MPN általános kőzetgyapot szigetelőlap, 1000x600x100 mm, a tétel tartalmazza a rögzítést is</t>
  </si>
  <si>
    <t>Magastető hő- és hangszigetelése; Szarufák közötti szigetelés fa vagy fém fedélszék esetén, kőzetgyapot hőszigetelő lemezzel, KNAUF INSULATION MPN általános kőzetgyapot szigetelőlap, 1000x600x150 mm, a tétel tartalmazza a rögzítést is</t>
  </si>
  <si>
    <t>48-010-1.6.2.1-0425212</t>
  </si>
  <si>
    <t>Homlokzati hőszigetelés tűzvédelmi sávként homlokzaton, üvegszövetháló-erősítéssel,(mechanikai rögzítés, felületi zárás valamint kiegészítő profilok külön tételben szerepelnek), normál homlokzati kőzetgyapot hőszigetelő lapokkal, ragasztóporból képzett ragasztóba, Knauf FKD S Thermal kőzetgyapot hőszigetelő lemez, 1000x600x100 mm, λ↓D = 0,035 W/mK + hőszigetelő rendszer ragasztó</t>
  </si>
  <si>
    <t>48-005-1.23.1-0426219-K</t>
  </si>
  <si>
    <t xml:space="preserve">Csapadékvíz elleni szigetelés; Ablakszigetelés készítése EPDM lemezzel </t>
  </si>
  <si>
    <t>Külső fal; Hőszigetelések épületlábazaton vagy koszorún, ragasztva (rögzítés külön tételben), extrudált polisztirolhab lemezzel, AUSTROTHERM XPS TOP P extrudált polisztirolhab hőszigetelő lemez, 600x1250x160 mm</t>
  </si>
  <si>
    <t>48-007-21.21.1-0113286</t>
  </si>
  <si>
    <t xml:space="preserve"> 480072304114</t>
  </si>
  <si>
    <t>pozitív lábazaton</t>
  </si>
  <si>
    <t>lábazaton</t>
  </si>
  <si>
    <t>48-007-21.21.1-0113283</t>
  </si>
  <si>
    <t>Külső fal; Hőszigetelések épületlábazaton vagy koszorún, ragasztva (rögzítés külön tételben), extrudált polisztirolhab lemezzel, AUSTROTHERM XPS TOP P extrudált polisztirolhab hőszigetelő lemez, 600x1250x100 mm</t>
  </si>
  <si>
    <t xml:space="preserve"> 480072304080</t>
  </si>
  <si>
    <t>19-010-1.11.3-0000001</t>
  </si>
  <si>
    <t>Általános teendők megvalósulás szakaszában, Hőszivattyú primer oldal Fernox Antifreeze Protector Alphi-11  -18 Celsius fokos (35 V/V%) folyadékkel feltöltve</t>
  </si>
  <si>
    <t>l</t>
  </si>
  <si>
    <t>33-062-1.1-1110002</t>
  </si>
  <si>
    <t>Áttörés vezetékek részére, helyreállítással, 0,1 m²/db méretig, tégla válaszfalban</t>
  </si>
  <si>
    <t>54 Közműcsővezetékek és -szerelvények szerelése</t>
  </si>
  <si>
    <t>540160667233</t>
  </si>
  <si>
    <t>Fűtési és vízvezeték szakaszos és hálózati nyomáspróbája vízzel, 200 mm külső Ø-ig</t>
  </si>
  <si>
    <t>75-111-1.2.1.3-0270099</t>
  </si>
  <si>
    <t>Levegő-víz hőszivattyúk elhelyezése kültérben, 7℃/35℃ hőmérséklet tartománynál, fűtés-hűtés vagy HMV-ellátásra, 10-20 kW teljesítmény között Nimbus pocket 120M-T NET.R32 12kW  Monoblokk  fűtő levegő-víz hőszivattyú, Qf=12 kW (+7°C-os külső és +35-tól +65°C-os előremenőnél), 1 fázisú, 6kW elektromos fűtés, energiaosztály fűtés: A++ Lightbox modullal</t>
  </si>
  <si>
    <t>75-111-1.9.3-0345167</t>
  </si>
  <si>
    <t>Levegő-víz hőszivattyúk beépítéshez szükséges tartozékok, elektromos tartozékok elhelyezése Kültéri egység beépíthető csepptálca fűtés  kondenzátum gyűjtő tálcához 3 méter hosszú kábellel, Csz.: 3319087</t>
  </si>
  <si>
    <t>75-111-1.9.7-0270226</t>
  </si>
  <si>
    <t>Levegő-víz hőszivattyúk beépítéshez szükséges tartozékok, installáció szerelése hőszivattyú kültéri kiegészítő kellék, kondenzvíz gyűjtő tálca, 3024383</t>
  </si>
  <si>
    <t>80 Általános épületgépészeti szigetelés</t>
  </si>
  <si>
    <t>800011415922</t>
  </si>
  <si>
    <t>Fűtési, HMV, HHV vezetékek szigetelése (ívek, idomok, szerelvények szigetelése és burkolás nélkül), szintetikus gumi alapú kaucsuk csőhéjjal csupasz kivitelben, ragasztással, öntapadó ragasztó szalag lezárással, NÁ 108 mm csőátmérőig Csőhéj, falvastagság: 13 mm, külső csőátmérő 35 mm</t>
  </si>
  <si>
    <t>800011415934</t>
  </si>
  <si>
    <t>Fűtési, HMV, HHV vezetékek szigetelése (ívek, idomok, szerelvények szigetelése és burkolás nélkül), szintetikus gumi alapú kaucsuk csőhéjjal csupasz kivitelben, ragasztással, öntapadó ragasztó szalag lezárással, NÁ 108 mm csőátmérőig Csőhéj, falvastagság: 13 mm, külső csőátmérő 42 mm</t>
  </si>
  <si>
    <t>800011415951</t>
  </si>
  <si>
    <t>Fűtési, HMV, HHV vezetékek szigetelése (ívek, idomok, szerelvények szigetelése és burkolás nélkül), szintetikus gumi alapú kaucsuk csőhéjjal csupasz kivitelben, ragasztással, öntapadó ragasztó szalag lezárással, NÁ 108 mm csőátmérőig Csőhéj, falvastagság: 13 mm, külső csőátmérő 54 mm</t>
  </si>
  <si>
    <t>Fűtési vezeték, Horganyzott szénacélcső szerelése, préselt csőkötésekkel, cső elhelyezése csőidomok nélkül, szakaszos nyomáspróbával, szabadon, horonyba vagy padlócsatornába, DN 12 - DN 50, DN 15 KAN-therm steel szénacél kívűl horganyzott cső, 18x1,2, Cikkszám: M6204616</t>
  </si>
  <si>
    <t>Fűtési vezeték, Horganyzott szénacélcső szerelése, préselt csőkötésekkel, cső elhelyezése csőidomok nélkül, szakaszos nyomáspróbával, szabadon, horonyba vagy padlócsatornába, DN 12 - DN 50, DN 20 KAN-therm steel szénacél kívűl horganyzott cső, 22x1,5, Cikkszám: M6204627</t>
  </si>
  <si>
    <t>Fűtési vezeték, Horganyzott szénacélcső szerelése, préselt csőkötésekkel, cső elhelyezése csőidomok nélkül, szakaszos nyomáspróbával, szabadon, horonyba vagy padlócsatornába, DN 12 - DN 50, DN 25 KAN-therm steel szénacél kívűl horganyzott cső, 28x1,5, Cikkszám: M6204638</t>
  </si>
  <si>
    <t>Fűtési vezeték, Horganyzott szénacélcső szerelése, préselt csőkötésekkel, cső elhelyezése csőidomok nélkül, szakaszos nyomáspróbával, szabadon, horonyba vagy padlócsatornába, DN 12 - DN 50, DN 32 KAN-therm steel szénacél kívűl horganyzott cső, 35x1,5, Cikkszám: M6204649</t>
  </si>
  <si>
    <t>81-004-1.5.1.1.1.1.6-0400476</t>
  </si>
  <si>
    <t>Fűtési vezeték, Horganyzott szénacélcső szerelése, préselt csőkötésekkel, cső elhelyezése csőidomok nélkül, szakaszos nyomáspróbával, szabadon, horonyba vagy padlócsatornába, DN 12 - DN 50, DN 40 KAN-therm steel szénacél kívűl horganyzott cső, 42x1,5, Cikkszám: M6204651</t>
  </si>
  <si>
    <t>81-004-1.5.1.1.1.1.7-0400477</t>
  </si>
  <si>
    <t>Fűtési vezeték, Horganyzott szénacélcső szerelése, préselt csőkötésekkel, cső elhelyezése csőidomok nélkül, szakaszos nyomáspróbával, szabadon, horonyba vagy padlócsatornába, DN 12 - DN 50, DN 50 KAN-therm steel szénacél kívűl horganyzott cső, 54x1,5, Cikkszám: M6204660</t>
  </si>
  <si>
    <t>820010931536</t>
  </si>
  <si>
    <t>Egyoldalon menetes szerelvény elhelyezése, külső vagy belső menettel, illetve hollandival csatlakoztatva DN 15 gömbcsap MOFÉM kazántöltőcsap 1/2" névleges méret 15 mm, sárgaréz, natúr, 16 bar, Csz: 113-0010-00</t>
  </si>
  <si>
    <t>820013551941</t>
  </si>
  <si>
    <t>Egyoldalon menetes szerelvény elhelyezése, külső vagy belső menettel, illetve hollandival csatlakoztatva DN 15 légtelenítőszelep, kifolyó- és locsolószelep, töltőszelep Flamco Flexvent H 1/2" úszós légtelenítő max. 120 °C, 10 bar, elzáróelem nélkül, nikkelezett, Rendelési szám: 27710</t>
  </si>
  <si>
    <t>820010933645</t>
  </si>
  <si>
    <t>Kétoldalon menetes vagy roppantógyűrűs szerelvény elhelyezése, külső vagy belső menettel, illetve hollandival csatlakoztatva DN 15 gömbcsap, víz- és gázfőcsap MOFÉM AHA Univerzális gömbcsap 1/2" bb. menettel, névleges méret 15 mm, sárgaréz, natúr, 16 bar, Csz: 113-0007-00</t>
  </si>
  <si>
    <t>820013552040</t>
  </si>
  <si>
    <t>Kétoldalon menetes vagy roppantógyűrűs szerelvény elhelyezése, külső vagy belső menettel, illetve hollandival csatlakoztatva DN 15 biztonsági szerelvény Flamco Flopress A 1/2" x 1/2" membrános biztonsági szelep max. 140 °C, 3 bar, Rendelési szám: 27005</t>
  </si>
  <si>
    <t>820012005100</t>
  </si>
  <si>
    <t>Kétoldalon menetes vagy roppantógyűrűs szerelvény elhelyezése, külső vagy belső menettel, illetve hollandival csatlakoztatva DN 20 biztonsági szerelvény PNEUMATEX DLV 20 biztonsági csap ürítéssel, 3/4" bm. PS=16 bar, Cikkszám: 5351434</t>
  </si>
  <si>
    <t>820010935461</t>
  </si>
  <si>
    <t>Kétoldalon menetes vagy roppantógyűrűs szerelvény elhelyezése, külső vagy belső menettel, illetve hollandival csatlakoztatva DN 25 szelepek, csappantyúk (szabályzó, fojtó-elzáró, beavatkozó) OVENTROP visszacsapó szelep, Viton tömítéssel, PN25, DN25, G 1" bm., (0...+100)°C, nyitónyomás 40 mbar, kvs=13,00, vörösöntvény szelepházzal, 1072008</t>
  </si>
  <si>
    <t>820010936030</t>
  </si>
  <si>
    <t>Kétoldalon menetes vagy roppantógyűrűs szerelvény elhelyezése, külső vagy belső menettel, illetve hollandival csatlakoztatva DN 25 gömbcsap, víz- és gázfőcsap MOFÉM AHA Univerzális gömbcsap 1" bb. menettel, névleges méret 25 mm, sárgaréz, natúr, 16 bar, Csz: 113-0034-00</t>
  </si>
  <si>
    <t>820010936485</t>
  </si>
  <si>
    <t>Kétoldalon menetes vagy roppantógyűrűs szerelvény elhelyezése, külső vagy belső menettel, illetve hollandival csatlakoztatva DN 32 szelepek, csappantyúk (szabályzó, fojtó-elzáró, beavatkozó) TA STAD* BB beszabályozó szelep PN 25 mérőcsonkkal, DN 32, Cikkszám: 52-851-032</t>
  </si>
  <si>
    <t>820010936565</t>
  </si>
  <si>
    <t>Kétoldalon menetes vagy roppantógyűrűs szerelvény elhelyezése, külső vagy belső menettel, illetve hollandival csatlakoztatva DN 32 szelepek, csappantyúk (szabályzó, fojtó-elzáró, beavatkozó) OVENTROP visszacsapó szelep, Viton tömítéssel, PN25, DN32, G 1 1/4" bm., (0...+100)°C, nyitónyomás 40 mbar, kvs=17,00, vörösöntvény szelepházzal, 1072010</t>
  </si>
  <si>
    <t>820010936984</t>
  </si>
  <si>
    <t>Kétoldalon menetes vagy roppantógyűrűs szerelvény elhelyezése, külső vagy belső menettel, illetve hollandival csatlakoztatva DN 32 gömbcsap, víz- és gázfőcsap MOFÉM AHA Univerzális gömbcsap 5/4" bb. menettel, vízátbocsátás 330 l/min., névleges méret 32 mm, sárgaréz, natúr, 10 bar, Csz: 113-0051-00</t>
  </si>
  <si>
    <t>820010937083</t>
  </si>
  <si>
    <t>Kétoldalon menetes vagy roppantógyűrűs szerelvény elhelyezése, külső vagy belső menettel, illetve hollandival csatlakoztatva DN 32 szennyfogószűrő, gázszűrő, iszap- és levegőleválasztó OVENTROP szennyfogó szűrő, PN25, DN32, 1 1/4" bm., kvs=23.90, szitasűrűség 600 µm, (-10...+150)°C, vörösöntvény szerelvényházzal, 1120010</t>
  </si>
  <si>
    <t>820014131244</t>
  </si>
  <si>
    <t>Kétoldalon menetes vagy roppantógyűrűs szerelvény elhelyezése, külső vagy belső menettel, illetve hollandival csatlakoztatva DN 40 szennyfogószűrő, gázszűrő, iszap- és levegőleválasztó Flamco Flamco Clean Smart 1 1/2" Ecoplus mágneses iszapleválasztó max. 120 °C, 10 bar, belső menetes csatlakozással, hőszigeteléssel</t>
  </si>
  <si>
    <t>Kétoldalon menetes vagy roppantógyűrűs szerelvény elhelyezése, külső vagy belső menettel, illetve hollandival csatlakoztatva DN 50 szennyfogószűrő, gázszűrő, iszap- és levegőleválasztó Flamco Flamco Clean Smart 2" Ecoplus mágneses iszapleválasztó max. 120 °C, 10 bar, belső menetes csatlakozással, hőszigeteléssel</t>
  </si>
  <si>
    <t>Kétoldalon menetes vagy roppantógyűrűs szerelvény elhelyezése, külső vagy belső menettel, illetve hollandival csatlakoztatva DN 50 szennyfogószűrő, gázszűrő, iszap- és levegőleválasztó Flamco Flamcovent Smart 2" Ecoplus légleválasztó max. 120 °C, 10 bar, belső menetes csatlakozással, hőszigeteléssel</t>
  </si>
  <si>
    <t>820010937323</t>
  </si>
  <si>
    <t>Kétoldalon menetes vagy roppantógyűrűs szerelvény elhelyezése, külső vagy belső menettel, illetve hollandival csatlakoztatva DN 40 szelepek, csappantyúk (szabályzó, fojtó-elzáró, beavatkozó) TA STAD* BB beszabályozó szelep PN 25 mérőcsonkkal, DN 40, Cikkszám: 52-851-040</t>
  </si>
  <si>
    <t>820010937403</t>
  </si>
  <si>
    <t>Kétoldalon menetes vagy roppantógyűrűs szerelvény elhelyezése, külső vagy belső menettel, illetve hollandival csatlakoztatva DN 40 szelepek, csappantyúk (szabályzó, fojtó-elzáró, beavatkozó) OVENTROP visszacsapó szelep, Viton tömítéssel, PN25, DN40, G 1 1/2" bm., (0...+100)°C, nyitónyomás 40 mbar, kvs=19,00, vörösöntvény szelepházzal, 1072012</t>
  </si>
  <si>
    <t>820010937701</t>
  </si>
  <si>
    <t>Kétoldalon menetes vagy roppantógyűrűs szerelvény elhelyezése, külső vagy belső menettel, illetve hollandival csatlakoztatva DN 40 gömbcsap, víz- és gázfőcsap MOFÉM AHA Univerzális gömbcsap 6/4" bb. menettel, vízátbocsátás 590 l/min., névleges méret 40 mm, sárgaréz, natúr, 10 bar, Csz: 113-0052-00</t>
  </si>
  <si>
    <t>820010937805</t>
  </si>
  <si>
    <t>Kétoldalon menetes vagy roppantógyűrűs szerelvény elhelyezése, külső vagy belső menettel, illetve hollandival csatlakoztatva DN 40 szennyfogószűrő, gázszűrő, iszap- és levegőleválasztó OVENTROP szennyfogó szűrő, PN25, DN40, 1 1/2" bm., kvs=32.50, szitasűrűség 600 µm, (-10...+150)°C, vörösöntvény szerelvényházzal, 1120012</t>
  </si>
  <si>
    <t>820010938444</t>
  </si>
  <si>
    <t>Kétoldalon menetes vagy roppantógyűrűs szerelvény elhelyezése, külső vagy belső menettel, illetve hollandival csatlakoztatva DN 50, DN 65 gömbcsap, víz- és gázfőcsap MOFÉM AHA Univerzális gömbcsap 2" bb. menettel, vízátbocsátás 890 l/min., névleges méret 50 mm, sárgaréz, natúr, 10 bar, Csz: 113-0053-00</t>
  </si>
  <si>
    <t>820010943263</t>
  </si>
  <si>
    <t>Fűtőtest szerelvény elhelyezése külső vagy belső menettel, illetve hollandival csatlakoztatva DN 15 visszatérő elzárószelep Danfoss egyenes kivitelű visszatérő csavarzat, beszabályozási, elzárási, ürítés funkcióval, 003L0144, RLV 1/2"</t>
  </si>
  <si>
    <t>820010943704</t>
  </si>
  <si>
    <t>82-004-3.3.2-0344752</t>
  </si>
  <si>
    <t>Közvetett fűtésű, álló vagy fekvő, beépített fűtő csőkígyóval vagy nélkül, tároló berendezés elhelyezése és bekötése, csőkígyó nélküli kivitel, 500 l-ig ARISTON CKZ 300 H  / 3 bar Fűtési puffertároló 294 liter térfogattal, hőcserélő nélkül, tároló névleges nyomása: 3 bar, 50 mm vastag levehető PU szigetelés, oldalsó csatlakozásokkal, átmérő: 650 mm, magasság: 1500 mm, fehér szín, nettó súly: 55 kg, energiahatékonysági osztály: B, hasznos űrtartalom: 294 liter, hőtárolási veszteség: 72 W, Csz.:3060878</t>
  </si>
  <si>
    <t>82-004-3.3.2-0370031</t>
  </si>
  <si>
    <t>Közvetett fűtésű, álló vagy fekvő, beépített fűtő csőkígyóval vagy nélkül, tároló berendezés elhelyezése és bekötése, csőkígyó nélküli kivitel, 500 l-ig ARISTON CKZ 80 H  típusú, 80 literes, puffer tároló, hőcserélő nélkül, Csz.: 3060863</t>
  </si>
  <si>
    <t>820040954586</t>
  </si>
  <si>
    <t>820040954625</t>
  </si>
  <si>
    <t>Zárt tágulási tartály elhelyezése és bekötése (nyomástartó-, gáztalanító és vízutántöltő  berendezések a 82-004-21-es tételtől), fűtési és hűtési rendszerekben, membrános, 2-80 liter között Flamco Contraflex 50 / 1,5 membrános tágulási tartály, 6 bar, 70 °C, Rendelési szám: 26493</t>
  </si>
  <si>
    <t>820050959806</t>
  </si>
  <si>
    <t>Manométer elhelyezése, lemezházas Manométer lemezházas, M 20 x 1,5 menettel 1,6 % pontossággal PM 1012 típus, átmérő 100 mm Méréshatár: 0-4.0;0-6.0;0-10;0-16;0-25 bar</t>
  </si>
  <si>
    <t>820050959823</t>
  </si>
  <si>
    <t>Hőmérő elhelyezése, egyenes hőmérő, kicsi Védőszerelvényes ipari hőmérő, MSZ 11210/2-72 kis egyenes hőmérő -30 C-tól 50 C 63 mm benyúlással</t>
  </si>
  <si>
    <t>820054778450</t>
  </si>
  <si>
    <t>Előregyártott osztó- vagy gyűjtőcső elhelyezése, előre kiépített támasztó szerkezetre, bekötések és szerelvények nélkül, DN 50-300 méret között, 25 bar nyomásig,  0,5-4,0 m hosszúságban, 50 kg-ig FixTrend C160/2F fűtőköri osztó-gyűjtő, 2 körös, DN40, Cikkszám: LOV_49043501</t>
  </si>
  <si>
    <t>82-007-10.1.1-0375203</t>
  </si>
  <si>
    <t>Lemezes hőcserélő elhelyezése és bekötése fűtési rendszerbe, fali vagy álló tartószerkezettel, 120 kW teljesítményig, menetes csatlakozással SWEP forrasztott lemezes hőcserélő szigeteléssel, 30-36 kW, primer 50/ 45°C, szekunder 45/40°C, max 15KPa, G1", B16Hx100/1P-SC-S (B16H/1P-SC-S 4x1 1/4")</t>
  </si>
  <si>
    <t>82-008-3.1.4.1.1-0150001</t>
  </si>
  <si>
    <t>Fűtés-, klíma-, hűtéstechnika nedvestengelyű nagyhatásfokú szabályozott szivattyú, menetes vagy karimás kötéssel, egyes szivattyúk, DN 15-25 Grundfos ALPHA1L 25-40 180 1x230V, Szabályozott nedvestengelyű keringetőszivattyú, A-energiaosztály, AUTOADAPT funkcióval, menetes</t>
  </si>
  <si>
    <t>82-008-3.1.4.1.1-0150004</t>
  </si>
  <si>
    <t>Fűtés-, klíma-, hűtéstechnika nedvestengelyű nagyhatásfokú szabályozott szivattyú, menetes vagy karimás kötéssel, egyes szivattyúk, DN 15-25 Grundfos Magna1 25-60 180 1x230V, Szabályozott nedvestengelyű keringetőszivattyú, A-energiaosztály, AUTOADAPT funkcióval, menetes</t>
  </si>
  <si>
    <t>82-008-3.1.4.1.1-0150006</t>
  </si>
  <si>
    <t>Fűtés-, klíma-, hűtéstechnika nedvestengelyű nagyhatásfokú szabályozott szivattyú, menetes vagy karimás kötéssel, egyes szivattyúk, DN 15-25 Grundfos ALPHA1L 25-60 A 180 1x230V, Szab. nedvestengelyű keringetőszivattyú, A-energiaosztály, AUTOADAPT funkcióval, légtelenítési lehetőséggel, menetes</t>
  </si>
  <si>
    <t>82-010-5.3.1-0363035</t>
  </si>
  <si>
    <t>Gázüzemű fűtő készülék elhelyezése, víz- és gázoldali bekötése, földgázra vagy PB gázra, kondenzációs fali- vagy modulkazán 40 kW teljesítményig ARISTON - GENUS One System 24, 24 kW-os fali kondenzációs fűtő gázkazán beépített szivattyúval, modulációs gázégővel, modulációs arány: 1:10, (fűtőteljesítmény: 2,6-23,6 kW, 50/30 °C-os fűtési hőfoklépcsőnél), új fejlesztésű XtraTech rozsdamentes acél hőcserélővel, autoadaptív gázrendszerrel földgázra illetve PB-re (nem szükséges átalakító készlet), időjárásfüggő szabályozással, érintőkijelzős előlappal, heti időprogramozhatósággal, IPX4D védettség, füstgázelemző csonk, beépített váltószelep, modulációs szivattyú és tágulási tartály, használati melegvízkészítésre külső tárolóval alkalmas (külön tételben kiírandó), égéstermék csatlakozás: 60/100, "A" energiaosztály, méret: 745x400x315mm, tömeg 29,7 kg, Cikkszám: 3301027</t>
  </si>
  <si>
    <t>82-010-5.4-0363311</t>
  </si>
  <si>
    <t>Gázüzemű fűtő készülék elhelyezése, víz- és gázoldali bekötése, földgázra vagy PB gázra, kiegészítők Kaszkád menedzser  Cikkszám: 3301821</t>
  </si>
  <si>
    <t>820104363816</t>
  </si>
  <si>
    <t>Gázüzemű fűtő készülék elhelyezése, víz- és gázoldali bekötése, földgázra vagy PB gázra, kiegészítők ARISTON - multifunkcionális vezérlő, három azonos hőmérsékletű kör vezérlésére alkalmas egység, Cikkszám: 3318636</t>
  </si>
  <si>
    <t>820122369556</t>
  </si>
  <si>
    <t>Acéllemez kompakt lapradiátor elhelyezése, széthordással, tartókkal, bekötéssel, 1 soros, 1600 mm-ig, 300 mm PURMO C11 300700, kompakt acéllemez lapradiátor 1 fűtőlappal, 1 konvektorlemezzel, burkolattal, 4 csonkkal, 300x700 mm, 75/65/20°C, 382W</t>
  </si>
  <si>
    <t>Acéllemez kompakt lapradiátor elhelyezése, széthordással, tartókkal, bekötéssel, 1 soros, 1600 mm-ig, 300 mm PURMO C11 300900, kompakt acéllemez lapradiátor 1 fűtőlappal, 1 konvektorlemezzel, burkolattal, 4 csonkkal, 300x900 mm, 75/65/20°C, 382W</t>
  </si>
  <si>
    <t>820122370186</t>
  </si>
  <si>
    <t>Acéllemez kompakt lapradiátor elhelyezése, széthordással, tartókkal, bekötéssel, 1 soros, 1600 mm-ig, 600 mm PURMO C11 600400, kompakt acéllemez lapradiátor 1 fűtőlappal, 1 konvektorlemezzel, burkolattal, 4 csonkkal, 600x400 mm, 75/65/20°C, 407W</t>
  </si>
  <si>
    <t>820122370402</t>
  </si>
  <si>
    <t>Acéllemez kompakt lapradiátor elhelyezése, széthordással, tartókkal, bekötéssel, 1 soros, 1600 mm-ig, 900 mm PURMO C11 900400, kompakt acéllemez lapradiátor 1 fűtőlappal, 1 konvektorlemezzel, burkolattal, 4 csonkkal, 900x400 mm, 75/65/20°C, 571W</t>
  </si>
  <si>
    <t>820122372121</t>
  </si>
  <si>
    <t>Acéllemez kompakt lapradiátor elhelyezése, széthordással, tartókkal, bekötéssel, 2 soros, 1600 mm-ig, 600 mm PURMO C22 600500, kompakt acéllemez lapradiátor 2 fűtőlappal, 2 konvektorlemezzel, burkolattal, 4 csonkkal, 600x500 mm, 75/65/20°C, 670W</t>
  </si>
  <si>
    <t>820122372123</t>
  </si>
  <si>
    <t>Acéllemez kompakt lapradiátor elhelyezése, széthordással, tartókkal, bekötéssel, 2 soros, 1600 mm-ig, 600 mm PURMO C22 600500, kompakt acéllemez lapradiátor 2 fűtőlappal, 2 konvektorlemezzel, burkolattal, 4 csonkkal, 600x700 mm, 75/65/20°C, 570W</t>
  </si>
  <si>
    <t>820122372295</t>
  </si>
  <si>
    <t>Acéllemez kompakt lapradiátor elhelyezése, széthordással, tartókkal, bekötéssel, 2 soros, 1600 mm-ig, 600 mm PURMO C22 6001100, kompakt acéllemez lapradiátor 2 fűtőlappal, 2 konvektorlemezzel, burkolattal, 4 csonkkal, 600x1100 mm, 75/65/20°C, 1880W</t>
  </si>
  <si>
    <t>820122372305</t>
  </si>
  <si>
    <t>Acéllemez kompakt lapradiátor elhelyezése, széthordással, tartókkal, bekötéssel, 2 soros, 1600 mm-ig, 600 mm PURMO C22 6001200, kompakt acéllemez lapradiátor 2 fűtőlappal, 2 konvektorlemezzel, burkolattal, 4 csonkkal, 600x1200 mm, 75/65/20°C, 2051W</t>
  </si>
  <si>
    <t>820122372322</t>
  </si>
  <si>
    <t>Acéllemez kompakt lapradiátor elhelyezése, széthordással, tartókkal, bekötéssel, 2 soros, 1600 mm-ig, 600 mm PURMO C22 6001600, kompakt acéllemez lapradiátor 2 fűtőlappal, 2 konvektorlemezzel, burkolattal, 4 csonkkal, 600x1600 mm, 75/65/20°C, 2734W</t>
  </si>
  <si>
    <t>820122372552</t>
  </si>
  <si>
    <t>Acéllemez kompakt lapradiátor elhelyezése, széthordással, tartókkal, bekötéssel, 2 soros, 1600 mm-ig, 900 mm PURMO C22 900400, kompakt acéllemez lapradiátor 2 fűtőlappal, 2 konvektorlemezzel, burkolattal, 4 csonkkal, 900x400 mm, 75/65/20°C, 955W</t>
  </si>
  <si>
    <t>820122372581</t>
  </si>
  <si>
    <t>Acéllemez kompakt lapradiátor elhelyezése, széthordással, tartókkal, bekötéssel, 2 soros, 1600 mm-ig, 900 mm PURMO C22 900600, kompakt acéllemez lapradiátor 2 fűtőlappal, 2 konvektorlemezzel, burkolattal, 4 csonkkal, 900x600 mm, 75/65/20°C, 1672W</t>
  </si>
  <si>
    <t>820122372561</t>
  </si>
  <si>
    <t>Acéllemez kompakt lapradiátor elhelyezése, széthordással, tartókkal, bekötéssel, 2 soros, 1600 mm-ig, 900 mm PURMO C22 9001400, kompakt acéllemez lapradiátor 2 fűtőlappal, 2 konvektorlemezzel, burkolattal, 4 csonkkal, 900x1400 mm, 75/65/20°C, 2672W</t>
  </si>
  <si>
    <t>820122373271</t>
  </si>
  <si>
    <t>Acéllemez kompakt lapradiátor elhelyezése, széthordással, tartókkal, bekötéssel, 2 soros, 1600 mm felett, 600 mm PURMO C22 6001800, kompakt acéllemez lapradiátor 2 fűtőlappal, 2 konvektorlemezzel, burkolattal, 4 csonkkal, 600x1800 mm, 75/65/20°C, 3076W</t>
  </si>
  <si>
    <t>Acéllemez kompakt lapradiátor elhelyezése, széthordással, tartókkal, bekötéssel, 2 soros, 1600 mm felett, 600 mm PURMO C22 6001400, kompakt acéllemez lapradiátor 2 fűtőlappal, 2 konvektorlemezzel, burkolattal, 4 csonkkal, 600x1400 mm, 75/65/20°C, 2534W</t>
  </si>
  <si>
    <t>820122373295</t>
  </si>
  <si>
    <t>Acéllemez kompakt lapradiátor elhelyezése, széthordással, tartókkal, bekötéssel, 2 soros, 1600 mm felett, 600 mm PURMO C22 6002000, kompakt acéllemez lapradiátor 2 fűtőlappal, 2 konvektorlemezzel, burkolattal, 4 csonkkal, 600x2000 mm, 75/65/20°C, 3931W</t>
  </si>
  <si>
    <t>820122374213</t>
  </si>
  <si>
    <t>Acéllemez kompakt lapradiátor elhelyezése, széthordással, tartókkal, bekötéssel, 3 soros, 1600 mm-ig, 600 mm PURMO C33 600700, kompakt acéllemez lapradiátor 3 fűtőlappal, 3 konvektorlemezzel, burkolattal, 4 csonkkal, 600x700 mm, 75/65/20°C, 1649W</t>
  </si>
  <si>
    <t>820122374225</t>
  </si>
  <si>
    <t>Acéllemez kompakt lapradiátor elhelyezése, széthordással, tartókkal, bekötéssel, 3 soros, 1600 mm-ig, 600 mm PURMO C33 600800, kompakt acéllemez lapradiátor 3 fűtőlappal, 3 konvektorlemezzel, burkolattal, 4 csonkkal, 600x800 mm, 75/65/20°C, 1885W</t>
  </si>
  <si>
    <t>820122374283</t>
  </si>
  <si>
    <t>Acéllemez kompakt lapradiátor elhelyezése, széthordással, tartókkal, bekötéssel, 3 soros, 1600 mm-ig, 600 mm PURMO C33 6001400, kompakt acéllemez lapradiátor 3 fűtőlappal, 3 konvektorlemezzel, burkolattal, 4 csonkkal, 600x1400 mm, 75/65/20°C, 3770W</t>
  </si>
  <si>
    <t>820122374942</t>
  </si>
  <si>
    <t>Acéllemez kompakt lapradiátor elhelyezése, széthordással, tartókkal, bekötéssel, 3 soros, 1600 mm felett, 600 mm PURMO C33 6002300, kompakt acéllemez lapradiátor 3 fűtőlappal, 3 konvektorlemezzel, burkolattal, 4 csonkkal, 600x2300 mm, 75/65/20°C, 5419W</t>
  </si>
  <si>
    <t>82-013-11.5-0363091</t>
  </si>
  <si>
    <t>Elektromos kapcsoló-berendezések elhelyezése, elektromos bekötés nélkül, hőmérséklet kapcsoló (szobatermosztát) ARISTON - CUBE , vezetékes szobatermosztát LCD-kijelzővel, magyar nyelvű menüvel, BusBridge NET-kommunikáció a kazánnal, internetre csatlakoztatható, Cikkszám: 3319477</t>
  </si>
  <si>
    <t>82-013-15.1-0363089</t>
  </si>
  <si>
    <t>Vízhőmérséklet érzékelő és tartozékai felszerelése, meglévő csonkba, elektromos bekötés nélkül  ARISTON HMV/Puffer merülőhüvelyes érzékelő 6 m-es kábellel, Csz:3318962</t>
  </si>
  <si>
    <t>820161023144</t>
  </si>
  <si>
    <t>Felirati táblák elhelyezése zománcozott egysoros 80x40-100x150 mm Zománc feliratos fémtábla, 1 soros 10x 5 cm</t>
  </si>
  <si>
    <t>820161025534</t>
  </si>
  <si>
    <t>Kazánház, illetve hőközpont beszabályozása, beüzemelése 45.441 - 69.780 W teljesítmény között</t>
  </si>
  <si>
    <t>820161025580</t>
  </si>
  <si>
    <t>Próbafűtés, radiátorok beszabályozása 45.441 - 69.780 W teljesítmény között</t>
  </si>
  <si>
    <t>82-000-1.1.1</t>
  </si>
  <si>
    <t>Szerelvények leszerelése, karimás szerelvények, DN 100 méretig</t>
  </si>
  <si>
    <t>82-000-1.3.1</t>
  </si>
  <si>
    <t>Szerelvények leszerelése, kazánházi szerelvények osztók vagy gyűjtők, idomacél tartószerkezettel</t>
  </si>
  <si>
    <t>82-000-1.3.2</t>
  </si>
  <si>
    <t>Szerelvények leszerelése, kazánházi szerelvények állványcsövek, huzatszabályozók, műszerek, csőkompenzátorok, DN 50 méretig</t>
  </si>
  <si>
    <t>82-000-1.3.5</t>
  </si>
  <si>
    <t>Szerelvények leszerelése, kazánházi szerelvények légedények, keverőedények</t>
  </si>
  <si>
    <t>82-000-1.3.6</t>
  </si>
  <si>
    <t>Szerelvények leszerelése, kazánházi szerelvények füstcsövek, cső és idomacél állványok</t>
  </si>
  <si>
    <t>82-000-2</t>
  </si>
  <si>
    <t>Gáz mérőhelyek szerelvényeinek leszerelése Gázmérő és gáznyomáscsökkentő szerelvény</t>
  </si>
  <si>
    <t>82-000-4.2.1.2</t>
  </si>
  <si>
    <t>Gáz- és fűtésszerelési berendezési tárgyak leszerelése, fűtésszerelési berendezési tárgyak kazánok 61-120 kW között</t>
  </si>
  <si>
    <t>82-000-4.2.5.5</t>
  </si>
  <si>
    <t>Gáz- és fűtésszerelési berendezési tárgyak leszerelése, fűtésszerelési berendezési tárgyak öntöttvas tagos radiátor, 11-20 tag között, szétszerelés nélkül</t>
  </si>
  <si>
    <t>82-000-4.2.6</t>
  </si>
  <si>
    <t>Gáz- és fűtésszerelési berendezési tárgyak leszerelése, fűtésszerelési berendezési tárgyak lapradiátorok</t>
  </si>
  <si>
    <t>82-000-4.2.8</t>
  </si>
  <si>
    <t>Gáz- és fűtésszerelési berendezési tárgyak leszerelése, fűtésszerelési berendezési tárgyak szaniter szivattyúk víz-fűtés</t>
  </si>
  <si>
    <t>19-010-1.1.2</t>
  </si>
  <si>
    <t>Általános teendők, tervezési és előkészítési szakaszban, tervkészítés</t>
  </si>
  <si>
    <t>19-081-11.2.1</t>
  </si>
  <si>
    <t>Ellenőrző próbák készítése belső gázvezeték hálózatra, hálózat hatósági ellenőrzése és átvétele (Gázmű számla)</t>
  </si>
  <si>
    <t>54-016-5.1</t>
  </si>
  <si>
    <t>Gázvezeték szakaszos és hálózati tömörségi nyomáspróbája</t>
  </si>
  <si>
    <t>81-003-1.1.1.1.1.4-0243022</t>
  </si>
  <si>
    <t>Gázvezeték, Rézcső szerelése, préselt kötésekkel, cső elhelyezése csőidomokkal, szakaszos nyomáspróbával, szabadon, tartószerkezettel, DN 20 SUPERSAN félkemény vörösrézcső, F25  22 x 1 mm</t>
  </si>
  <si>
    <t>81-003-1.1.1.1.1.5-0242628</t>
  </si>
  <si>
    <t>Gázvezeték, Rézcső szerelése, préselt kötésekkel, cső elhelyezése csőidomokkal, szakaszos nyomáspróbával, szabadon, tartószerkezettel, DN 25 SANCO vörösrézcső, kemény, 28 x 1 mm, 5 m szálban</t>
  </si>
  <si>
    <t>81-003-1.1.1.2.1.4-0245005</t>
  </si>
  <si>
    <t>Gázvezeték, Rézcső szerelése, préselt kötésekkel, csőidomok elhelyezése, egy oldalon préselt kötéssel, DN 20 Viega Profipress G átm. idom km., kettős "V" préssel, SC-Contur-ral (bizt. kontúr), MOP5 - GT/1 köv. megfelelő, vörösöntv., 22x1/2", Csz.: 346164</t>
  </si>
  <si>
    <t>81-003-1.1.1.2.1.5-0245001</t>
  </si>
  <si>
    <t>Gázvezeték, Rézcső szerelése, préselt kötésekkel, csőidomok elhelyezése, egy oldalon préselt kötéssel, DN 25 Viega Profipress G átm. idom km., kettős "V" préssel, SC-Contur-ral (bizt. kontúr), MOP5 - GT/1 köv. megfelelő, vörösöntv., 28x1", Csz.: 346287</t>
  </si>
  <si>
    <t>81-003-1.1.1.2.2.4-0245091</t>
  </si>
  <si>
    <t>Gázvezeték, Rézcső szerelése, préselt kötésekkel, csőidomok elhelyezése, két oldalon préselt kötéssel, DN 20 Viega Profipress G ív, 90°, kettős "V" préssel, SC-Contur-ral (bizt. kontúr), MOP5 - GT/1 köv. megfelelő, vörösréz, 22, Csz.: 345488</t>
  </si>
  <si>
    <t>81-003-1.1.1.2.2.5-0245074</t>
  </si>
  <si>
    <t>Gázvezeték, Rézcső szerelése, préselt kötésekkel, csőidomok elhelyezése, két oldalon préselt kötéssel, DN 25 Viega Profipress G szűkítő idom, kettős "V" préssel, SC-Contur-ral (bizt. kontúr), MOP5 - GT/1 köv. megfelelő, vörösréz, 28x22, Csz.: 346607</t>
  </si>
  <si>
    <t>81-003-1.1.1.2.2.5-0245092</t>
  </si>
  <si>
    <t>Gázvezeték, Rézcső szerelése, préselt kötésekkel, csőidomok elhelyezése, két oldalon préselt kötéssel, DN 25 Viega Profipress G ív, 90°, kettős "V" préssel, SC-Contur-ral (bizt. kontúr), MOP5 - GT/1 köv. megfelelő, vörösréz, 28, Csz.: 345495</t>
  </si>
  <si>
    <t>81-003-1.1.1.2.3.5-0245111</t>
  </si>
  <si>
    <t>Gázvezeték, Rézcső szerelése, préselt kötésekkel, csőidomok elhelyezése, három oldalon préselt kötéssel, DN 25 Viega Profipress G T-idom, kettős "V" préssel, SC-Contur-ral (bizt. kontúr), MOP5 - GT/1 köv. megfelelő, vörösréz, 28x22x28, Csz.: 346065</t>
  </si>
  <si>
    <t>82-001-7.2.2-0116874</t>
  </si>
  <si>
    <t>Kétoldalon menetes vagy roppantógyűrűs szerelvény elhelyezése, külső vagy belső menettel, illetve hollandival csatlakoztatva DN 15 gömbcsap, víz- és gázfőcsap EFFEBI VENUS teljesátömlésű golyóscsap, gázra, nikkelezett, PN 4, 60 ℃, fix kb 1/2" típ. Kód: EFFE-1022G264</t>
  </si>
  <si>
    <t>82-001-7.4.2-0116865</t>
  </si>
  <si>
    <t>Kétoldalon menetes vagy roppantógyűrűs szerelvény elhelyezése, külső vagy belső menettel, illetve hollandival csatlakoztatva DN 25 gömbcsap, víz- és gázfőcsap EFFEBI VENUS teljesátömlésű golyóscsap, gázra, nikkelezett, PN 4, 60 ℃, bb   1" típ. Kód: EFFE-1001G206</t>
  </si>
  <si>
    <t>82-001-7.5.1-0341810</t>
  </si>
  <si>
    <t>Kétoldalon menetes vagy roppantógyűrűs szerelvény elhelyezése, külső vagy belső menettel, illetve hollandival csatlakoztatva DN 32 szelepek, csappantyúk (szabályzó, fojtó-elzáró, beavatkozó) EKB-10 Egyedi kétfokozatú gáznyomásszabályozó</t>
  </si>
  <si>
    <t>82-003-1.1.2-0421013</t>
  </si>
  <si>
    <t>Gázmérő csatlakozás készítése, alaplemezzel, kétcsonkú mérőhöz DN 25 Fali szabályozó- és mérő szerelősín (védőszekrény nélkül),  T21 SZ M kilépő: R1” menet tartozék: szerelősín, fejcsövek</t>
  </si>
  <si>
    <t>82-011-1.1.2.1.2-0300060</t>
  </si>
  <si>
    <t>Készülékek víz- vagy gázoldali bekötése, gázoldali bekötés, DN 15 FixTrend nyújtható bordáscső, gázra, 30-60cm, Lmax=44cm, 1/2”-1/2”KB, Y-G03000600DDMF</t>
  </si>
  <si>
    <t>82-016-14.1.1-0363337</t>
  </si>
  <si>
    <t>Füstgázelvezetés (csövek, idomok) elhelyezése zárt égésterű, fűtési és/vagy használati melegvízkészítő kazánok részére, felszerelve, szerelőkőműves munka nélkül, füstcsövek, 60/60, 60/100 mm ARISTON - elvezetőcső, alu/pps, Ø60/100 mm, 1 m, Cikkszám: 3318077</t>
  </si>
  <si>
    <t>82-016-14.1.1-0363338</t>
  </si>
  <si>
    <t>Füstgázelvezetés (csövek, idomok) elhelyezése zárt égésterű, fűtési és/vagy használati melegvízkészítő kazánok részére, felszerelve, szerelőkőműves munka nélkül, füstcsövek, 60/60, 60/100 mm ARISTON - elvezetőcső, alu/pps, Ø60/100 mm, 0,5 m, Cikkszám: 3318078</t>
  </si>
  <si>
    <t>82-016-14.2.1.1-0363333</t>
  </si>
  <si>
    <t>Füstgázelvezetés (csövek, idomok) elhelyezése zárt égésterű, fűtési és/vagy használati melegvízkészítő kazánok részére, felszerelve, szerelőkőműves munka nélkül, füstcsőidomok, kazáncsatlakozó 60/100 mm ARISTON - függőleges indítóidom, alu/pps, Ø60/100 mm, Cikkszám: 3318079</t>
  </si>
  <si>
    <t>82-016-14.2.2.1-0363335</t>
  </si>
  <si>
    <t>Füstgázelvezetés (csövek, idomok) elhelyezése zárt égésterű, fűtési és/vagy használati melegvízkészítő kazánok részére, felszerelve, szerelőkőműves munka nélkül, füstcsőidomok, könyök vagy T-idom 60/60, 60/100 mm ARISTON - 45°-os könyökidom, alu/pps, Ø60/100 mm, (2 db/csomag), Cikkszám: 3318076</t>
  </si>
  <si>
    <t>82-016-14.2.4.1.1-0363336</t>
  </si>
  <si>
    <t>Füstgázelvezetés (csövek, idomok) elhelyezése zárt égésterű, fűtési és/vagy használati melegvízkészítő kazánok részére, felszerelve, szerelőkőműves munka nélkül, füstcsőidomok, vizsgálóidomok, csappantyúk, toldók, egyenes idom 50, 60/100 mm ARISTON - egyenes tisztító idom, alu/pps, Ø60/100 mm, Cikkszám: 3318391</t>
  </si>
  <si>
    <t>82-016-14.2.5.2.1-0363362</t>
  </si>
  <si>
    <t>Füstgázelvezetés (csövek, idomok) elhelyezése zárt égésterű, fűtési és/vagy használati melegvízkészítő kazánok részére, felszerelve, szerelőkőműves munka nélkül, füstcsőidomok, átvezetések, ferdetető 60/100 mm ARISTON - tetőátvezető idom, alu/pp, Ø80/125 mm (Ø60/100 mm szűkítővel), piros, Cikkszám: 3318081</t>
  </si>
  <si>
    <t>82-016-14.3.2-0363402</t>
  </si>
  <si>
    <t>Füstgázelvezetés (csövek, idomok) elhelyezése zárt égésterű, fűtési és/vagy használati melegvízkészítő kazánok részére, felszerelve, szerelőkőműves munka nélkül, egyéb kiegészítő, tetőgallér ARISTON - tetőgallér ferde tetőre, piros, Cikkszám: 3318010</t>
  </si>
  <si>
    <t>88 Rögzítések, tömítések</t>
  </si>
  <si>
    <t>88-011-2.1-0490314</t>
  </si>
  <si>
    <t>Egyedi csövek oldalfali rögzítése vasbetonfal esetén,egyedi csővezeték közvetlen rögzítése vasbeton oldalfalra, 1/2" - 2" átmérő között MÜPRO DUO DAMMGULAST® zöld, M8/M10, 1/2" (20-25 mm), horganyzott, Cikkszám:142940 + 10 cm menetes szár, M8, 1000 mm, horganyzott, Cikkszám:113639 + acéldübel M8 x 30 mm, horganyzott, Cikkszám:129093</t>
  </si>
  <si>
    <t>88-011-2.1-0490316</t>
  </si>
  <si>
    <t>Egyedi csövek oldalfali rögzítése vasbetonfal esetén,egyedi csővezeték közvetlen rögzítése vasbeton oldalfalra, 1/2" - 2" átmérő között MÜPRO DUO DAMMGULAST® zöld, M8/M10, 1" (33-37 mm), horganyzott, Cikkszám:142942 + 10 cm menetes szár, M8, 1000 mm, horganyzott, Cikkszám:113639 + acéldübel M8 x 30 mm, horganyzott, Cikkszám:129093</t>
  </si>
  <si>
    <t>82-001-6.2.8-0110704</t>
  </si>
  <si>
    <t>Egyoldalon menetes szerelvény elhelyezése, külső vagy belső menettel, illetve hollandival csatlakoztatva DN 15 légtelenítőszelep, kifolyó- és locsolószelep, töltőszelep MOFÉM kifolyószelep, tömlővéggel 1/2" sárgaréz, krómozott, 10 bar, Csz: 162-0001-00</t>
  </si>
  <si>
    <t>82-009-21.2-0135120</t>
  </si>
  <si>
    <t>Padló alatti, feletti illetve falba süllyeszthető bűzelzáró, padló feletti vagy falba süllyeszthető elhelyezése HL21, Csepegtető tölcsér DN32 víz- és golyós bűzzárral</t>
  </si>
  <si>
    <t>82-010-5.4-0363531</t>
  </si>
  <si>
    <t>Gázüzemű fűtő készülék elhelyezése, víz- és gázoldali bekötése, földgázra vagy PB gázra, kiegészítők ARISTON - DN1-es kondenzátum semlegesítő granulátummal, teljesítmény: 0-150 kW, Cikkszám: 3590027</t>
  </si>
  <si>
    <t>81-001-1.3.3.1.1.2.1-0329477</t>
  </si>
  <si>
    <t>Ivóvíz vezeték, Ötrétegű cső szerelése, PE-Xc/Al/PE-HD anyagból, préshüvelyes kötéssel, cső elhelyezése csőidomokkal, szakaszos nyomáspróbával, tartószerkezetre, DN 12 WAVIN Tigris K1 párazáró szigetelt ötrétegű cső tekercsben, 16x2,00 mm / 50 m, FFCSZPZ16</t>
  </si>
  <si>
    <t>81-001-1.3.3.1.2.1.1-0329561</t>
  </si>
  <si>
    <t>Ivóvíz vezeték, Ötrétegű cső szerelése, PE-Xc/Al/PE-HD anyagból, préshüvelyes kötéssel, csőidomok és szerelvények elhelyezése, egycsatlakozású csőidomok préselt kötéssel, DN 12 WAVIN Tigris K1 falikorong belső menettel, 16x1/2", TTFB16</t>
  </si>
  <si>
    <t>81-002-3.2.1.1.1-0131002</t>
  </si>
  <si>
    <t>PVC lefolyóvezeték szerelése, tokos, gumigyűrűs kötésekkel, cső elhelyezése csőidomokkal, tartószerkezettel, szakaszos tömörségi próbával, szabadon, DN 32 PIPELIFE PVC-U tokos lefolyócső 32x1,8x2000 mm, KAEM032/2M</t>
  </si>
  <si>
    <t>15 Zsaluzás és állványozás</t>
  </si>
  <si>
    <t>15-001-1</t>
  </si>
  <si>
    <t>Sávalap egyoldalas zsaluzása fa zsaluzattal, max. 0,8 m magasságig</t>
  </si>
  <si>
    <t>21 Irtás, föld- és sziklamunka</t>
  </si>
  <si>
    <t>21-003-6.1.1</t>
  </si>
  <si>
    <t>Munkaárok földkiemelése közmű nélküli területen, gépi erővel, kiegészítő kézi munkával, bármely konzisztenciájú, I-IV. oszt. talajban, dúcolás nélkül, 3,0 m² szelvényig</t>
  </si>
  <si>
    <t>21-003-11.1.1</t>
  </si>
  <si>
    <t>Földvisszatöltés munkagödörbe vagy munkaárokba, tömörítés nélkül, réteges elterítéssel, I-IV. osztályú talajban, kézi erővel, az anyag súlypontja karoláson belül, a vezeték (műtárgy) felett és mellett 50 cm vastagságig</t>
  </si>
  <si>
    <t>21-004-4.1.4-0110765</t>
  </si>
  <si>
    <t>Talajjavító réteg készítése vonalas létesítményeknél, 3,00 m szélességig vagy építményen belül, zúzottkőből Zúzottkő, FZKA 0/56</t>
  </si>
  <si>
    <t>21-004-5.1.1.1</t>
  </si>
  <si>
    <t>Tükörkészítés tömörítés nélkül, sík felületen gépi erővel, kiegészítő kézi munkával talajosztály: I-IV.</t>
  </si>
  <si>
    <t>21-008-2.1.3</t>
  </si>
  <si>
    <t>Tömörítés bármely tömörítési osztályban gépi erővel, nagy felületen, tömörségi fok: 95% zúzottkő ágyazat felső síkján E2min=50MN/m2.</t>
  </si>
  <si>
    <t>21-008-2.2.3</t>
  </si>
  <si>
    <t>Tömörítés bármely tömörítési osztályban gépi erővel, kis felületen, tömörségi fok: 95%,  tükör felső síkján E2min=50MN/m2</t>
  </si>
  <si>
    <t>21-011-1.2.1</t>
  </si>
  <si>
    <t>Fejtett föld felrakása szállítóeszközre, géppel, talajosztály I-IV.</t>
  </si>
  <si>
    <t>22 Szivárgóépítés, alagcsövezés</t>
  </si>
  <si>
    <t>22-005-11.1-0119014</t>
  </si>
  <si>
    <t>Szikkasztó rendszer építése előregyártott prolipropilen műanyag szikkasztó dobozokból, csőidomok nélkül, földmunka, geotextilia terítés és földvisszatöltés nélkül, szikkasztó doboz elhelyezése WAVIN NG AquaCell szikkasztó elem, 1200x600x400, NGACQ010PL</t>
  </si>
  <si>
    <t>22-005-11.2-0119015</t>
  </si>
  <si>
    <t>Szikkasztó rendszer építése előregyártott prolipropilen műanyag szikkasztó dobozokból, csőidomok nélkül, földmunka, geotextilia terítés és földvisszatöltés nélkül, szikkasztó doboz kiegészítőinek elhelyezése WAVIN NG AquaCell alsó szikkasztó elem, NGAC011N</t>
  </si>
  <si>
    <t>22-005-11.2-0119016</t>
  </si>
  <si>
    <t>Szikkasztó rendszer építése előregyártott prolipropilen műanyag szikkasztó dobozokból, csőidomok nélkül, földmunka, geotextilia terítés és földvisszatöltés nélkül, szikkasztó doboz kiegészítőinek elhelyezése WAVIN NG AquaCell oldal elem, 1200x400, NGAC013</t>
  </si>
  <si>
    <t>22-005-11.2-0119017</t>
  </si>
  <si>
    <t>Szikkasztó rendszer építése előregyártott prolipropilen műanyag szikkasztó dobozokból, csőidomok nélkül, földmunka, geotextilia terítés és földvisszatöltés nélkül, szikkasztó doboz kiegészítőinek elhelyezése WAVIN NG AquaCell csatlakozó elem, DN200/315, NGAC015</t>
  </si>
  <si>
    <t>23-003-2-0410210</t>
  </si>
  <si>
    <t>Vasbeton sáv-, talp- lemezalap készítése szivattyús technológiával, .....minőségű betonból C30/37-XC4-24-F3</t>
  </si>
  <si>
    <t>23-003-11.1-0112210</t>
  </si>
  <si>
    <t>Szerelőbeton készítése, .....minőségű betonból 5 cm vastagságig C12/15-X0(H)-24-F2 minőségű betonból</t>
  </si>
  <si>
    <t>31 Helyszíni beton és vasbeton munka</t>
  </si>
  <si>
    <t>31-001-1.2.2-0221004</t>
  </si>
  <si>
    <t>Betonacél helyszíni szerelése  függőleges vagy vízszintes tartószerkezetbe, bordás betonacélból, 12-20 mm átmérő között FERALPI bordás betonacél, 6 m-es szálban, B500B  16 mm</t>
  </si>
  <si>
    <t>t</t>
  </si>
  <si>
    <t>48 Szigetelés</t>
  </si>
  <si>
    <t>48-005-1.41.1.1-0095883</t>
  </si>
  <si>
    <t>Csapadékvíz szikkasztó szigetelés; Alátét, elválasztó, tűzvédelmi és sérülésellenőrző rétegek lefektetése, védőlemez-, műanyagfátyol-, fólia vagy műanyagfilc több rétegben, átlapolással, rögzítés nélkül, Szikkasztó blokk felületen Geotextilia 100 gr/m2 BS8 5x5m fekete, Cikkszám: s6931</t>
  </si>
  <si>
    <t>53-001-31.1.1-0133001</t>
  </si>
  <si>
    <t>Egyoldalon tokos műanyag csatornacső beépítése földárokba, gumigyűrűs kötéssel, csőidomok nélkül, 1,00 m hosszú csövekből, külső csőátmérő: 110 mm M-WAVIN KG 110 PVC csatornacső, D = 110 mm, DN 110/1 m, CCCM111</t>
  </si>
  <si>
    <t>53-001-32.1.1-0236021</t>
  </si>
  <si>
    <t>Műanyag, tokos csatornacső idom beépítése földárokba, gumigyűrűs kötéssel, külső csőátmérő: 250 mm-ig, külső csőátmérő: 110 mm WAVIN csatorna ív idom 45°, KGB 110x45°, CCI411</t>
  </si>
  <si>
    <t>53-001-32.1.1-0236041</t>
  </si>
  <si>
    <t>Műanyag, tokos csatornacső idom beépítése földárokba, gumigyűrűs kötéssel, külső csőátmérő: 250 mm-ig, külső csőátmérő: 110 mm WAVIN csatorna ív idom 87,5°, KGB 110x87°, CCI811</t>
  </si>
  <si>
    <t>53-001-32.1.1-0236131</t>
  </si>
  <si>
    <t>Műanyag, tokos csatornacső idom beépítése földárokba, gumigyűrűs kötéssel, külső csőátmérő: 250 mm-ig, külső csőátmérő: 110 mm WAVIN csatorna ágidom 90°, KGEA 110/110, CCD1111</t>
  </si>
  <si>
    <t>53-001-32.1.1-0236211</t>
  </si>
  <si>
    <t>Műanyag, tokos csatornacső idom beépítése földárokba, gumigyűrűs kötéssel, külső csőátmérő: 250 mm-ig, külső csőátmérő: 110 mm WAVIN csatorna tokelzáró idom, KGM 110, CCL11</t>
  </si>
  <si>
    <t>53-001-32.1.3-0236202</t>
  </si>
  <si>
    <t>Műanyag, tokos csatornacső idom beépítése földárokba, gumigyűrűs kötéssel, külső csőátmérő: 250 mm-ig, külső csőátmérő: 150-160 mm WAVIN csatorna szűkítő idom, KGR 160/110, CCS1611</t>
  </si>
  <si>
    <t>53-001-32.1.4-0236064</t>
  </si>
  <si>
    <t>Műanyag, tokos csatornacső idom beépítése földárokba, gumigyűrűs kötéssel, külső csőátmérő: 250 mm-ig, külső csőátmérő: 200 mm WAVIN csatorna áttoló karmantyú, KGU 200, CCA20</t>
  </si>
  <si>
    <t>53-001-32.1.4-0236204</t>
  </si>
  <si>
    <t>Műanyag, tokos csatornacső idom beépítése földárokba, gumigyűrűs kötéssel, külső csőátmérő: 250 mm-ig, külső csőátmérő: 200 mm WAVIN csatorna szűkítő idom, KGR 200/160, CCS2016</t>
  </si>
  <si>
    <t>53-101-5.1.1.1-0120221</t>
  </si>
  <si>
    <t>Ágyazatok készítése előre elkészített tükörben, vízépítési kőművek alá, osztályozott homokból vagy homokos kavicsból Nyers homokos kavics, NHK 0/125 Q-T, Bugyi</t>
  </si>
  <si>
    <t>X0</t>
  </si>
  <si>
    <t>4-es sorkapocs kék</t>
  </si>
  <si>
    <t>Weidmüller  WDU BL 1020180000</t>
  </si>
  <si>
    <t>4-es sorkapocs beige</t>
  </si>
  <si>
    <t>Weidmüller  WDU 1020100000</t>
  </si>
  <si>
    <t>4-es sorkapocs zöld-sárga</t>
  </si>
  <si>
    <t>Weidmüller WPE 4 1010100000</t>
  </si>
  <si>
    <t>2,5-es sorkapocs kék</t>
  </si>
  <si>
    <t>Weidmüller WDU 2,5 BL 1020080000</t>
  </si>
  <si>
    <t>2,5-es sorkapocs beige</t>
  </si>
  <si>
    <t>Weidmüller WDU 1020000000</t>
  </si>
  <si>
    <t>U1</t>
  </si>
  <si>
    <t xml:space="preserve">Túlfeszültség védő </t>
  </si>
  <si>
    <t>Weidmüller, VPU AC II 3+1 300/50 2591080000</t>
  </si>
  <si>
    <t>HL1-3</t>
  </si>
  <si>
    <t>LED-es jelzőlámpa fehér 230V</t>
  </si>
  <si>
    <t xml:space="preserve">Schneider XB5-AVM1 </t>
  </si>
  <si>
    <t>FI1</t>
  </si>
  <si>
    <t>FI relé</t>
  </si>
  <si>
    <t>Schneider A9Z21425 25A, 30mA</t>
  </si>
  <si>
    <t>FI2-4</t>
  </si>
  <si>
    <t>Schneider A9Z21225 25A, 30mA</t>
  </si>
  <si>
    <t>F0</t>
  </si>
  <si>
    <t>C25A 3P kismegszakító</t>
  </si>
  <si>
    <t xml:space="preserve">Schneider A9F04325 </t>
  </si>
  <si>
    <t>F6-8</t>
  </si>
  <si>
    <t>C16A 3P kismegszakító</t>
  </si>
  <si>
    <t>Schneider A9F04316</t>
  </si>
  <si>
    <t>F3-4</t>
  </si>
  <si>
    <t>C1A 1P kismegszakító</t>
  </si>
  <si>
    <t>Schneider A9F04101</t>
  </si>
  <si>
    <t>F1-2, F12</t>
  </si>
  <si>
    <t>C2A 1P kismegszakító</t>
  </si>
  <si>
    <t>Schneider A9F04102</t>
  </si>
  <si>
    <t>F5</t>
  </si>
  <si>
    <t>C16A 1P kismegszakító</t>
  </si>
  <si>
    <t>Schneider A9F04116</t>
  </si>
  <si>
    <t>F9-11</t>
  </si>
  <si>
    <t>C10A 1P kismegszakító</t>
  </si>
  <si>
    <t>Schneider A9F04110</t>
  </si>
  <si>
    <t>Szekrény szerelési anyagokkal</t>
  </si>
  <si>
    <t>Rittal AX1058.000</t>
  </si>
  <si>
    <t>Kábelcső</t>
  </si>
  <si>
    <t>Kábelrögzítő</t>
  </si>
  <si>
    <t>Kábel, PVC szigetelésű réz vezetővel</t>
  </si>
  <si>
    <t>NYY-J 5x4</t>
  </si>
  <si>
    <t>WE6-8</t>
  </si>
  <si>
    <t>NYY-J 5x2,5</t>
  </si>
  <si>
    <t>WE1-5, WE9-12</t>
  </si>
  <si>
    <t>NYY-J 3x1,5</t>
  </si>
  <si>
    <t>YSLCY-Oz 4x1</t>
  </si>
  <si>
    <t>PG29</t>
  </si>
  <si>
    <t>PG16</t>
  </si>
  <si>
    <t>PG11</t>
  </si>
  <si>
    <t>kalapsín</t>
  </si>
  <si>
    <t>Réz földelő sín</t>
  </si>
  <si>
    <t>K72-102-1</t>
  </si>
  <si>
    <t>K72-102-2</t>
  </si>
  <si>
    <t>K72-102-3</t>
  </si>
  <si>
    <t>K72-102-4</t>
  </si>
  <si>
    <t>K72-102-5</t>
  </si>
  <si>
    <t>K72-102-6</t>
  </si>
  <si>
    <t>K72-102-7</t>
  </si>
  <si>
    <t>K72-102-8</t>
  </si>
  <si>
    <t>K72-102-9</t>
  </si>
  <si>
    <t>K72-102-10</t>
  </si>
  <si>
    <t>K72-102-11</t>
  </si>
  <si>
    <t>K72-102-12</t>
  </si>
  <si>
    <t>K72-102-13</t>
  </si>
  <si>
    <t>K72-102-14</t>
  </si>
  <si>
    <t>K72-102-15</t>
  </si>
  <si>
    <t>K72-102-16</t>
  </si>
  <si>
    <t>K72-102-17</t>
  </si>
  <si>
    <t>K72-102-18</t>
  </si>
  <si>
    <t>K72-102-19</t>
  </si>
  <si>
    <t>K72-102-20</t>
  </si>
  <si>
    <t>K72-102-21</t>
  </si>
  <si>
    <t>K72-102-22</t>
  </si>
  <si>
    <t>K72-102-23</t>
  </si>
  <si>
    <t>K72-102-24</t>
  </si>
  <si>
    <t>K72-102-25</t>
  </si>
  <si>
    <t>K72-102-26</t>
  </si>
  <si>
    <t>K72-102-27</t>
  </si>
  <si>
    <t>03</t>
  </si>
  <si>
    <t>GÁZELLÁTÁS</t>
  </si>
  <si>
    <t>Betáp elosztó szekrény</t>
  </si>
  <si>
    <t>Tartószerkezet tetőszerkezethez rögzítve kompletten rögzítéshez szükséges 
segédanyagokkal (89 db napelem részére, terv szerinti rögzítéséhez)</t>
  </si>
  <si>
    <t>Szolár kábel 32-es UV álló védőcsőben</t>
  </si>
  <si>
    <t>Solarflex H1Z2Z2-K 6 * 1*6mm2</t>
  </si>
  <si>
    <t>Schneider  Acti 9 STI A9N15651</t>
  </si>
  <si>
    <t>DC elosztó szekrény</t>
  </si>
  <si>
    <t>Schneider 13433 2/24</t>
  </si>
  <si>
    <t>Schneider EZ9EUC118</t>
  </si>
  <si>
    <t>SCHNEIDER A9N18372 4P C80A</t>
  </si>
  <si>
    <t>SCHNEIDER A9F04216 2P C16A</t>
  </si>
  <si>
    <t>AC oldali túlfeszültségkorlátozó</t>
  </si>
  <si>
    <t>SCHNEIDER A9L16482 ACTI9 iPRD1</t>
  </si>
  <si>
    <t>AC oldali leválasztó kapcsoló</t>
  </si>
  <si>
    <t>HAGER HAC408 80A</t>
  </si>
  <si>
    <t>Tűzvédelmi főkapcsoló</t>
  </si>
  <si>
    <t>SANTON DFS-14</t>
  </si>
  <si>
    <t>DC oldali szakaszolható olvadóbiztosító aljzat</t>
  </si>
  <si>
    <t>Schneider A9L20200, 2P, 25A</t>
  </si>
  <si>
    <t>DC oldali túlfeszültség levezető</t>
  </si>
  <si>
    <t>Schneider A9N15651, 2P</t>
  </si>
  <si>
    <t>Szolgáltató felé történő ügyintézés</t>
  </si>
  <si>
    <t>K72-101-1</t>
  </si>
  <si>
    <t>K72-101-2</t>
  </si>
  <si>
    <t>K72-101-3</t>
  </si>
  <si>
    <t>K72-101-4</t>
  </si>
  <si>
    <t>K72-101-5</t>
  </si>
  <si>
    <t>K72-101-6</t>
  </si>
  <si>
    <t>K72-101-7</t>
  </si>
  <si>
    <t>K72-101-8</t>
  </si>
  <si>
    <t>K72-101-9</t>
  </si>
  <si>
    <t>K72-101-10</t>
  </si>
  <si>
    <t>K72-101-11</t>
  </si>
  <si>
    <t>K72-101-12</t>
  </si>
  <si>
    <t>K72-101-13</t>
  </si>
  <si>
    <t>K72-101-14</t>
  </si>
  <si>
    <t>K72-101-15</t>
  </si>
  <si>
    <t>K72-101-16</t>
  </si>
  <si>
    <t>K72-101-17</t>
  </si>
  <si>
    <t>K72-101-18</t>
  </si>
  <si>
    <t>Gépi földmunka</t>
  </si>
  <si>
    <t>10mm horganyzott köracél földelő összekötő</t>
  </si>
  <si>
    <t>10mm horganyzott köracél felfogó összekötő</t>
  </si>
  <si>
    <t>1m felfogó rúd kúpcserépre tartóval</t>
  </si>
  <si>
    <t>3m keresztföldelő szonda</t>
  </si>
  <si>
    <t>Levezető mechanikai védelem 2 méteres</t>
  </si>
  <si>
    <t>Levezető tartó kup cserépre</t>
  </si>
  <si>
    <t>Cserép tartó</t>
  </si>
  <si>
    <t>Korozzió védő szallag</t>
  </si>
  <si>
    <t>Mérési jegyzőkönyv</t>
  </si>
  <si>
    <t>Köracél toldó</t>
  </si>
  <si>
    <t>25-ös alú sodrony</t>
  </si>
  <si>
    <t>Csatorna bekötő elem</t>
  </si>
  <si>
    <t>Azonosító</t>
  </si>
  <si>
    <t>Tervjel</t>
  </si>
  <si>
    <t>Hálózatfejlesztés költségei kompletten (bővítés, csatlakozás)</t>
  </si>
  <si>
    <t>Tömszelence</t>
  </si>
  <si>
    <t>Megvalósulási tervdokumentáció</t>
  </si>
  <si>
    <t>K72-104-1</t>
  </si>
  <si>
    <t>K72-104-2</t>
  </si>
  <si>
    <t>K72-104-3</t>
  </si>
  <si>
    <t>K72-104-4</t>
  </si>
  <si>
    <t>K72-104-5</t>
  </si>
  <si>
    <t>K72-104-6</t>
  </si>
  <si>
    <t>K72-104-7</t>
  </si>
  <si>
    <t>K72-104-8</t>
  </si>
  <si>
    <t>K72-104-9</t>
  </si>
  <si>
    <t>04</t>
  </si>
  <si>
    <t>Villámvédelem</t>
  </si>
  <si>
    <t>48-007-11.1.1.1-0113070</t>
  </si>
  <si>
    <t>Lapostető hő- és hangszigetelése; Egyenes rétegrendű nem járható lapostetőn vagy extenzív zöldtetőn, vízszintes és függőleges felületen (rögzítés külön tételben), egy rétegben, expandált polisztirolhab hőszigetelő lemezzel, AUSTROTHERM AT-N150 expandált polisztirolhab hőszigetelő lemez, 1000x500x100 mm</t>
  </si>
  <si>
    <t>I. Fejezet munkanemei összesen (HUF)</t>
  </si>
  <si>
    <t>II. Fejezet munkanemei összesen (HUF)</t>
  </si>
  <si>
    <t>M-39-002-1.1.1.1-0120065</t>
  </si>
  <si>
    <t>Homlokzati nyílászárók felső toktoldójának eltakarása CW profilvázra szerelt 15 mm vastag gipszkarton lemezzel, alumínium élvédővel, 50 mm vastag kőzetgyapot kitöltéssel, csavarfejek és illesztések glettelve (Q2)</t>
  </si>
  <si>
    <t>47-000-1.21.7.3.1-0218154</t>
  </si>
  <si>
    <t>Belső festéseknél felület előkészítése, részmunkák; glettelés gipszes glettel, gipszkarton felületen, tagolatlan felületen, Rigips ProMix Finish készre kevert kézi/gépi simító glett</t>
  </si>
  <si>
    <t>Homlokzati nyílászárók felső dobozolásán</t>
  </si>
  <si>
    <t>81-002-2.1.1.2.1-0134608</t>
  </si>
  <si>
    <t>PE polietilén lefolyócső szerelése csőtartókkal, szakaszos tömörségi próbával, szabadon vagy padlócsatornába 80 °C tartós, 95°C rövid ideig tartó hőmérséklet tűrésű, tompahegesztéses kötésekkel, csőátmérő DN 100 méret felett, csőidomokkal, DN 110 WAVIN QUICKSTREAM PE lefolyócső 110 mm, 5 m-es, BICS511</t>
  </si>
  <si>
    <t>48-005-1.73.2-0143193</t>
  </si>
  <si>
    <t>Csapadékvíz elleni szigetelés; szorítóperemes vagy szigetelés  anyagával összeépíthető szigetelőgalléros tetőösszefolyó, csapadékvíz elleni szigeteléshez  vízhatlanul csatlakoztatva, lapostető lefolyó hőszigeteléssel, lombfogó kosárral, DN110 vízszintes csatlakozással, a PVC alapú szigetelőfóliák fogadására alkalmas PVC szigetelő tárcsával. HL64P/1</t>
  </si>
  <si>
    <t>WEEH1</t>
  </si>
  <si>
    <t>WE6B-8B</t>
  </si>
  <si>
    <t>H07RNF 5x2,5</t>
  </si>
  <si>
    <t>WTk, WSzt1-2</t>
  </si>
  <si>
    <t>Mogzásérzékelős kültéri lámpa</t>
  </si>
  <si>
    <t>Rábalux Varna (8135)</t>
  </si>
  <si>
    <t>Mogzásérzékelős lámpa kábelezés horonymarással, helyreállítással</t>
  </si>
  <si>
    <t>Kábel, PVC szigetelésű réz vezetővel NYY-J 3x1,5</t>
  </si>
  <si>
    <t>Kültéri 4P terheléskapcsoló</t>
  </si>
  <si>
    <t>APATOR 4G10-92-PK</t>
  </si>
  <si>
    <t>K72-102-28</t>
  </si>
  <si>
    <t>K72-102-29</t>
  </si>
  <si>
    <t>K72-102-30</t>
  </si>
  <si>
    <t>K72-102-31</t>
  </si>
  <si>
    <t>Túlfeszültség védő T1+T2</t>
  </si>
  <si>
    <t>Weidmüller, VPU I 4 280V/12,5kA 1352180000</t>
  </si>
  <si>
    <t>S0</t>
  </si>
  <si>
    <t>Schneider VCF4</t>
  </si>
  <si>
    <t>Szakaszoló 100A</t>
  </si>
  <si>
    <t>Schneider LV480800</t>
  </si>
  <si>
    <t>Biztósító betét</t>
  </si>
  <si>
    <t>NH000 80A</t>
  </si>
  <si>
    <t>F1, F3</t>
  </si>
  <si>
    <t>Schneider A9F04325</t>
  </si>
  <si>
    <t>F2</t>
  </si>
  <si>
    <t>B80A 3P kismegszakító</t>
  </si>
  <si>
    <t>Schneider A9N18424</t>
  </si>
  <si>
    <t>EH0</t>
  </si>
  <si>
    <t>Lemez kapcsolószekrény</t>
  </si>
  <si>
    <t>RITTAL AX 1039.000</t>
  </si>
  <si>
    <t>Kábelcső falba horonymarással, helyreállítással</t>
  </si>
  <si>
    <t>WEME</t>
  </si>
  <si>
    <t>NYY-J 5x6mm2</t>
  </si>
  <si>
    <t>NYY-J 5x4mm2</t>
  </si>
  <si>
    <t>WEPV</t>
  </si>
  <si>
    <t>MT H05VVF 5x25mm2</t>
  </si>
  <si>
    <t>Betáp elosztó terv tartalmazza</t>
  </si>
  <si>
    <t>Napelemes terv tartalmazza</t>
  </si>
  <si>
    <t>K72-104-10</t>
  </si>
  <si>
    <t>K72-104-11</t>
  </si>
  <si>
    <t>EH0 elosztó szekrény</t>
  </si>
  <si>
    <t>43-002-1.5-0149455</t>
  </si>
  <si>
    <t>Függőereszcsatorna szerelése, félkörszelvényű, bármilyen kiterített szélességben, alumínium lemezből vagy porfestett alumínium lemezből, PREFA függő ereszcsatorna 33-as bevonatos alumínium antracit színben, 0,7mm/6m</t>
  </si>
  <si>
    <t>43-002-11.5-0149467</t>
  </si>
  <si>
    <t>Lefolyócső szerelése kör keresztmetszettel, bármilyen kiterített szélességgel, alumínium lemezből, PREFA lefolyócső Ø100 körszelvényű, bevonatos alumínium 0,7/3000, antracit színekben</t>
  </si>
  <si>
    <t>48-002-1.4.1.2-0313062</t>
  </si>
  <si>
    <t>Talajnedvesség elleni szigetelés; Lábazatszigetelés terepcsatlakozás felett 30 cm magasságig felvezetve, egy rétegben, minimum 3,5 mm vastag elasztomerbitumenes (SBS modifikált) lemezzel, az aljzathoz teljes felületű lángolvasztásos ragasztással, az átlapolásoknál teljes felületű hegesztéssel fektetve (rögzítés külön tételben), MAPEI Antiradice Flex P 4 mm, FLL minősített gyökérálló, poliészterbetétes, SBS modifikált bitumen alapú elasztomer vízszig.lemez, Csz:76302040001</t>
  </si>
  <si>
    <t>48-002-1.1.1.2.1-0313069</t>
  </si>
  <si>
    <t>Talajnedvesség elleni szigetelés; Bitumenes lemez szigetelés aljzatának kellősítése, egy rétegben, függőleges felületen, oldószeres hideg bitumenmázzal (száraz felületen), MAPEI Polyprimer oldószeres bitumenes kellősítő, Csz: 7261220</t>
  </si>
  <si>
    <t>Lábazati vakolatok; díszítő és lábazati műgyanta kötőanyagú vakolatréteg felhordása,kézi erővel, vödrös kiszerelésű anyagból, Baumit MosaikTop (Baumit Mozaik) vakolat 2 mm-es szemcseméret, akadálymentességi leírás szerinti színben, Cikkszám: 255201</t>
  </si>
  <si>
    <t>42-070-1.2.1.4.1-0414271</t>
  </si>
  <si>
    <t>Akadálymentes burkolati figyelmeztető jelzések elhelyezése kültérben, taktilis vezetősávok, soronként négy vezetősáv esetén, ragasztható kivitelben, Induct Trade taktilis vezetősáv kül- és beltérre vakok és gyengénlátók számára, ragasztható kivitelben, poliuretán, méret: 35x500 mm, fekete, szürke, piros, sárga, kávé, narancs, kék színben, Cikkszám: IT PP1-F</t>
  </si>
  <si>
    <t>42-070--1.2.6.1-0414291</t>
  </si>
  <si>
    <t>Akadálymentes burkolati figyelmeztető jelzések elhelyezése kültérben, figyelmeztető jelzőkorongok, ragasztható kivitelben, Induct Trade taktilis figyelmeztető jelzés kül- és beltérre vakok és gyengénlátók számára, ragasztható kivitelben, 35 mm átmérőjű, mintázott felületű, csúszásmentes korong, 3 mm magas kivitelben, poliuretán, 7 cm-es tengelytávolsággal diagonálisan padlóburkolatba elhelyezve, fekete, szürke, piros, sárga, kávé, narancs, kék színben, Cikkszám: IT PU1</t>
  </si>
  <si>
    <t>Levezető köracél</t>
  </si>
  <si>
    <t>15-012-37</t>
  </si>
  <si>
    <t>Kéményfalazó állvány készítése ferde tetőn, pallóterítéssel, korláttal, lábdeszkával, 5 m²/db munkaszint felületig</t>
  </si>
  <si>
    <t>35-000-2.1</t>
  </si>
  <si>
    <t>Tetőlécezés bontása bármely egyszeres hornyolt cserépfedés alatt</t>
  </si>
  <si>
    <t>Kulékavics tiszt.sáv és szegélykő alap részére</t>
  </si>
  <si>
    <t>Ideiglenes kerítés, mobil kerítés elhelyezése DIRICKX M 300 mobilkerítés elem rögzítő bilinccsel, egyéb tartozékokkal, szemméret: 100 x 250 mm, szélesség: 3500 mm, magasság: 2000 mm</t>
  </si>
  <si>
    <t>Kémények visszabontásához</t>
  </si>
  <si>
    <t>210030014705</t>
  </si>
  <si>
    <t>350000108132</t>
  </si>
  <si>
    <t>41-006-59.17</t>
  </si>
  <si>
    <t>Sajtolt cserép mintázatú acéllemezfedésnél, fém hóvágó elhelyezése</t>
  </si>
  <si>
    <t>XBS MGOMS-01 vizsgáló összekötő doboz fém ajtóval</t>
  </si>
  <si>
    <t>villámvédelmi összekötő kapocs 8-10 mm JPröpster 2100</t>
  </si>
  <si>
    <t>Levegő-víz hőszivattyúk beépítéshez szükséges tartozékok, installáció szerelése, Tartószerkezet hőszivattyú kültéri egységhez földön álló szereléshez, Tecnogas D12264HSZ-L/5</t>
  </si>
  <si>
    <t>K72-102-32</t>
  </si>
  <si>
    <t>K72-104-12</t>
  </si>
  <si>
    <t>K72-104-13</t>
  </si>
  <si>
    <t>K72-104-14</t>
  </si>
  <si>
    <t>K72-104-15</t>
  </si>
  <si>
    <t>K72-104-16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</si>
</sst>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Ft&quot;_-;\-* #,##0.00\ &quot;Ft&quot;_-;_-* &quot;-&quot;??\ &quot;Ft&quot;_-;_-@_-"/>
    <numFmt numFmtId="43" formatCode="_-* #,##0.00\ _F_t_-;\-* #,##0.00\ _F_t_-;_-* &quot;-&quot;??\ _F_t_-;_-@_-"/>
    <numFmt numFmtId="164" formatCode="###\ ###\ ###\ ##0"/>
    <numFmt numFmtId="165" formatCode="_-* #,##0_-;\-* #,##0_-;_-* &quot;-&quot;??_-;_-@_-"/>
  </numFmts>
  <fonts count="31">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b/>
      <sz val="10"/>
      <color theme="1"/>
      <name val="Times New Roman"/>
      <family val="2"/>
    </font>
    <font>
      <b/>
      <sz val="14"/>
      <color theme="1"/>
      <name val="Times New Roman"/>
      <family val="2"/>
    </font>
    <font>
      <sz val="10"/>
      <color theme="1"/>
      <name val="Times New Roman"/>
      <family val="2"/>
    </font>
    <font>
      <b/>
      <sz val="11"/>
      <color theme="1"/>
      <name val="Times New Roman"/>
      <family val="2"/>
    </font>
    <font>
      <sz val="11"/>
      <color theme="1"/>
      <name val="Calibri"/>
      <family val="2"/>
      <scheme val="minor"/>
    </font>
    <font>
      <sz val="11"/>
      <color theme="1"/>
      <name val="Century Gothic"/>
      <family val="2"/>
      <charset val="238"/>
    </font>
    <font>
      <sz val="8"/>
      <color indexed="10"/>
      <name val="MS Sans Serif"/>
      <family val="2"/>
      <charset val="238"/>
    </font>
    <font>
      <sz val="10"/>
      <name val="Arial"/>
      <family val="2"/>
      <charset val="238"/>
    </font>
    <font>
      <sz val="10"/>
      <name val="MS Sans Serif"/>
      <family val="2"/>
      <charset val="238"/>
    </font>
    <font>
      <sz val="10"/>
      <name val="Arial CE"/>
      <charset val="238"/>
    </font>
    <font>
      <u/>
      <sz val="10"/>
      <color indexed="12"/>
      <name val="M_Times New Roman"/>
      <charset val="238"/>
    </font>
    <font>
      <u/>
      <sz val="10"/>
      <color indexed="36"/>
      <name val="M_Times New Roman"/>
      <charset val="238"/>
    </font>
    <font>
      <b/>
      <sz val="12"/>
      <color theme="1"/>
      <name val="Times New Roman"/>
      <family val="1"/>
      <charset val="238"/>
    </font>
    <font>
      <sz val="10"/>
      <color theme="1"/>
      <name val="Times New Roman"/>
      <family val="1"/>
      <charset val="238"/>
    </font>
    <font>
      <b/>
      <sz val="10"/>
      <color theme="1"/>
      <name val="Times New Roman"/>
      <family val="1"/>
      <charset val="238"/>
    </font>
    <font>
      <b/>
      <sz val="10"/>
      <color theme="1"/>
      <name val="Times New Roman CE"/>
      <charset val="238"/>
    </font>
    <font>
      <sz val="10"/>
      <color theme="1"/>
      <name val="Times New Roman CE"/>
      <charset val="238"/>
    </font>
    <font>
      <sz val="11"/>
      <color indexed="8"/>
      <name val="Arial Narrow"/>
      <family val="2"/>
      <charset val="238"/>
    </font>
    <font>
      <sz val="8"/>
      <color indexed="10"/>
      <name val="Arial Narrow"/>
      <family val="2"/>
      <charset val="238"/>
    </font>
    <font>
      <b/>
      <sz val="11"/>
      <color indexed="8"/>
      <name val="Arial Narrow"/>
      <family val="2"/>
      <charset val="238"/>
    </font>
    <font>
      <b/>
      <sz val="11"/>
      <color theme="1"/>
      <name val="Arial Narrow"/>
      <family val="2"/>
      <charset val="238"/>
    </font>
    <font>
      <sz val="8"/>
      <name val="Calibri"/>
      <family val="2"/>
      <scheme val="minor"/>
    </font>
    <font>
      <sz val="10"/>
      <name val="Times New Roman CE"/>
      <charset val="238"/>
    </font>
    <font>
      <sz val="11"/>
      <name val="Arial Narrow"/>
      <family val="2"/>
      <charset val="238"/>
    </font>
    <font>
      <sz val="11"/>
      <name val="Calibri"/>
      <family val="2"/>
      <charset val="238"/>
      <scheme val="minor"/>
    </font>
  </fonts>
  <fills count="4">
    <fill>
      <patternFill patternType="none"/>
    </fill>
    <fill>
      <patternFill patternType="gray125"/>
    </fill>
    <fill>
      <patternFill patternType="solid">
        <fgColor rgb="FFC0C0C0"/>
        <bgColor rgb="FFC0C0C0"/>
      </patternFill>
    </fill>
    <fill>
      <patternFill patternType="solid">
        <fgColor rgb="FFFFFFFF"/>
        <bgColor rgb="FFFFFFFF"/>
      </patternFill>
    </fill>
  </fills>
  <borders count="12">
    <border>
      <left/>
      <right/>
      <top/>
      <bottom/>
      <diagonal/>
    </border>
    <border>
      <left style="thin">
        <color rgb="FFC0C0C0"/>
      </left>
      <right style="thin">
        <color rgb="FFC0C0C0"/>
      </right>
      <top style="thin">
        <color rgb="FFC0C0C0"/>
      </top>
      <bottom style="thin">
        <color rgb="FF000000"/>
      </bottom>
      <diagonal/>
    </border>
    <border>
      <left style="thin">
        <color auto="1"/>
      </left>
      <right style="thin">
        <color auto="1"/>
      </right>
      <top style="thin">
        <color rgb="FF000000"/>
      </top>
      <bottom style="thin">
        <color rgb="FF000000"/>
      </bottom>
      <diagonal/>
    </border>
    <border>
      <left style="thin">
        <color rgb="FFC0C0C0"/>
      </left>
      <right style="thin">
        <color rgb="FFC0C0C0"/>
      </right>
      <top style="thin">
        <color rgb="FF000000"/>
      </top>
      <bottom style="thin">
        <color rgb="FF000000"/>
      </bottom>
      <diagonal/>
    </border>
    <border>
      <left/>
      <right/>
      <top style="thin">
        <color rgb="FF000000"/>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48">
    <xf numFmtId="0" fontId="0" fillId="0" borderId="0"/>
    <xf numFmtId="0" fontId="5" fillId="0" borderId="0"/>
    <xf numFmtId="0" fontId="5" fillId="0" borderId="0"/>
    <xf numFmtId="0" fontId="12" fillId="0" borderId="0" pivotButton="1"/>
    <xf numFmtId="44" fontId="10" fillId="0" borderId="0" applyFont="0" applyFill="0" applyBorder="0" applyAlignment="0" applyProtection="0"/>
    <xf numFmtId="0" fontId="5" fillId="0" borderId="0"/>
    <xf numFmtId="44" fontId="10" fillId="0" borderId="0" applyFont="0" applyFill="0" applyBorder="0" applyAlignment="0" applyProtection="0"/>
    <xf numFmtId="0" fontId="5" fillId="0" borderId="0"/>
    <xf numFmtId="0" fontId="5" fillId="0" borderId="0"/>
    <xf numFmtId="0" fontId="13" fillId="0" borderId="0" applyNumberFormat="0" applyFill="0" applyBorder="0" applyAlignment="0" applyProtection="0"/>
    <xf numFmtId="0" fontId="10" fillId="0" borderId="0"/>
    <xf numFmtId="0" fontId="14" fillId="0" borderId="0"/>
    <xf numFmtId="0" fontId="15" fillId="0" borderId="0"/>
    <xf numFmtId="0" fontId="16" fillId="0" borderId="0" applyNumberFormat="0" applyFill="0" applyBorder="0" applyAlignment="0" applyProtection="0">
      <alignment vertical="top"/>
      <protection locked="0"/>
    </xf>
    <xf numFmtId="0" fontId="17" fillId="0" borderId="0" applyNumberFormat="0" applyFill="0" applyBorder="0" applyAlignment="0" applyProtection="0">
      <alignment vertical="top"/>
      <protection locked="0"/>
    </xf>
    <xf numFmtId="44" fontId="15" fillId="0" borderId="0" applyFont="0" applyFill="0" applyBorder="0" applyAlignment="0" applyProtection="0"/>
    <xf numFmtId="0" fontId="14" fillId="0" borderId="0"/>
    <xf numFmtId="43" fontId="5" fillId="0" borderId="0" applyFont="0" applyFill="0" applyBorder="0" applyAlignment="0" applyProtection="0"/>
    <xf numFmtId="0" fontId="11" fillId="0" borderId="0"/>
    <xf numFmtId="0" fontId="5" fillId="0" borderId="0"/>
    <xf numFmtId="0" fontId="5" fillId="0" borderId="0"/>
    <xf numFmtId="0" fontId="5" fillId="0" borderId="0"/>
    <xf numFmtId="0" fontId="5" fillId="0" borderId="0"/>
    <xf numFmtId="0" fontId="5" fillId="0" borderId="0"/>
    <xf numFmtId="0" fontId="11" fillId="0" borderId="0"/>
    <xf numFmtId="0" fontId="10" fillId="0" borderId="0"/>
    <xf numFmtId="0" fontId="11" fillId="0" borderId="0"/>
    <xf numFmtId="0" fontId="5" fillId="0" borderId="0"/>
    <xf numFmtId="0" fontId="5" fillId="0" borderId="0"/>
    <xf numFmtId="0" fontId="5" fillId="0" borderId="0"/>
    <xf numFmtId="44" fontId="11"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3" fillId="0" borderId="0"/>
    <xf numFmtId="0" fontId="3" fillId="0" borderId="0"/>
    <xf numFmtId="0" fontId="1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10"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11"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44" fontId="10" fillId="0" borderId="0" applyFont="0" applyFill="0" applyBorder="0" applyAlignment="0" applyProtection="0"/>
    <xf numFmtId="44" fontId="15" fillId="0" borderId="0" applyFont="0" applyFill="0" applyBorder="0" applyAlignment="0" applyProtection="0"/>
    <xf numFmtId="44" fontId="11" fillId="0" borderId="0" applyFont="0" applyFill="0" applyBorder="0" applyAlignment="0" applyProtection="0"/>
    <xf numFmtId="44" fontId="10" fillId="0" borderId="0" applyFont="0" applyFill="0" applyBorder="0" applyAlignment="0" applyProtection="0"/>
    <xf numFmtId="44" fontId="11"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cellStyleXfs>
  <cellXfs count="178">
    <xf numFmtId="0" fontId="0" fillId="0" borderId="0" xfId="0"/>
    <xf numFmtId="0" fontId="6" fillId="0" borderId="0" xfId="0" applyFont="1" applyAlignment="1">
      <alignment vertical="top" wrapText="1"/>
    </xf>
    <xf numFmtId="0" fontId="6" fillId="2" borderId="2" xfId="0" applyFont="1" applyFill="1" applyBorder="1" applyAlignment="1">
      <alignment horizontal="left" vertical="top" wrapText="1"/>
    </xf>
    <xf numFmtId="0" fontId="6" fillId="2" borderId="2" xfId="0" applyFont="1" applyFill="1" applyBorder="1" applyAlignment="1">
      <alignment horizontal="right" vertical="top" wrapText="1"/>
    </xf>
    <xf numFmtId="0" fontId="8" fillId="0" borderId="0" xfId="0" applyFont="1" applyAlignment="1">
      <alignment vertical="top" wrapText="1"/>
    </xf>
    <xf numFmtId="164" fontId="6" fillId="0" borderId="0" xfId="0" applyNumberFormat="1" applyFont="1" applyAlignment="1">
      <alignment vertical="top" wrapText="1"/>
    </xf>
    <xf numFmtId="10" fontId="8" fillId="0" borderId="1" xfId="0" applyNumberFormat="1" applyFont="1" applyBorder="1" applyAlignment="1">
      <alignment horizontal="right" vertical="top" wrapText="1"/>
    </xf>
    <xf numFmtId="164" fontId="9" fillId="0" borderId="3" xfId="0" applyNumberFormat="1" applyFont="1" applyBorder="1" applyAlignment="1">
      <alignment vertical="top" wrapText="1"/>
    </xf>
    <xf numFmtId="164" fontId="8" fillId="0" borderId="0" xfId="0" applyNumberFormat="1" applyFont="1" applyAlignment="1">
      <alignment vertical="top"/>
    </xf>
    <xf numFmtId="0" fontId="6" fillId="3" borderId="2" xfId="0" applyFont="1" applyFill="1" applyBorder="1" applyAlignment="1">
      <alignment horizontal="right" vertical="top" wrapText="1"/>
    </xf>
    <xf numFmtId="0" fontId="8" fillId="0" borderId="0" xfId="0" applyFont="1" applyAlignment="1">
      <alignment horizontal="right" vertical="top" wrapText="1"/>
    </xf>
    <xf numFmtId="49" fontId="8" fillId="0" borderId="0" xfId="0" applyNumberFormat="1" applyFont="1" applyAlignment="1">
      <alignment horizontal="right" vertical="top" wrapText="1"/>
    </xf>
    <xf numFmtId="164" fontId="6" fillId="0" borderId="3" xfId="0" applyNumberFormat="1" applyFont="1" applyBorder="1" applyAlignment="1">
      <alignment vertical="top" wrapText="1"/>
    </xf>
    <xf numFmtId="0" fontId="6" fillId="0" borderId="0" xfId="0" applyFont="1" applyAlignment="1">
      <alignment vertical="top" wrapText="1"/>
    </xf>
    <xf numFmtId="0" fontId="8" fillId="0" borderId="0" xfId="0" applyFont="1" applyAlignment="1">
      <alignment horizontal="left" vertical="top" wrapText="1"/>
    </xf>
    <xf numFmtId="0" fontId="8" fillId="0" borderId="0" xfId="0" applyFont="1" applyAlignment="1">
      <alignment horizontal="right" vertical="top" wrapText="1"/>
    </xf>
    <xf numFmtId="164" fontId="6" fillId="0" borderId="0" xfId="0" applyNumberFormat="1" applyFont="1" applyAlignment="1">
      <alignment vertical="top" wrapText="1"/>
    </xf>
    <xf numFmtId="0" fontId="8" fillId="0" borderId="0" xfId="0" applyFont="1" applyAlignment="1">
      <alignment vertical="top" wrapText="1"/>
    </xf>
    <xf numFmtId="49" fontId="8" fillId="0" borderId="0" xfId="0" applyNumberFormat="1" applyFont="1" applyAlignment="1">
      <alignment horizontal="right" vertical="top" wrapText="1"/>
    </xf>
    <xf numFmtId="0" fontId="0" fillId="0" borderId="0" xfId="0"/>
    <xf numFmtId="0" fontId="6" fillId="0" borderId="0" xfId="0" applyFont="1" applyAlignment="1">
      <alignment vertical="top" wrapText="1"/>
    </xf>
    <xf numFmtId="0" fontId="8" fillId="0" borderId="0" xfId="0" applyFont="1" applyAlignment="1">
      <alignment vertical="top" wrapText="1"/>
    </xf>
    <xf numFmtId="164" fontId="6" fillId="0" borderId="0" xfId="0" applyNumberFormat="1" applyFont="1" applyAlignment="1">
      <alignment vertical="top" wrapText="1"/>
    </xf>
    <xf numFmtId="164" fontId="8" fillId="0" borderId="0" xfId="0" applyNumberFormat="1" applyFont="1" applyAlignment="1">
      <alignment vertical="top"/>
    </xf>
    <xf numFmtId="0" fontId="8" fillId="0" borderId="0" xfId="0" applyFont="1" applyAlignment="1">
      <alignment horizontal="right" vertical="top" wrapText="1"/>
    </xf>
    <xf numFmtId="49" fontId="8" fillId="0" borderId="0" xfId="0" applyNumberFormat="1" applyFont="1" applyAlignment="1">
      <alignment horizontal="right" vertical="top" wrapText="1"/>
    </xf>
    <xf numFmtId="0" fontId="6" fillId="0" borderId="0" xfId="0" applyFont="1" applyAlignment="1">
      <alignment vertical="top" wrapText="1"/>
    </xf>
    <xf numFmtId="0" fontId="19" fillId="0" borderId="0" xfId="25" applyFont="1"/>
    <xf numFmtId="0" fontId="20" fillId="2" borderId="6" xfId="25" applyFont="1" applyFill="1" applyBorder="1" applyAlignment="1">
      <alignment horizontal="left" vertical="top" wrapText="1"/>
    </xf>
    <xf numFmtId="0" fontId="20" fillId="2" borderId="6" xfId="25" applyFont="1" applyFill="1" applyBorder="1" applyAlignment="1">
      <alignment horizontal="center" vertical="center" wrapText="1"/>
    </xf>
    <xf numFmtId="0" fontId="20" fillId="2" borderId="7" xfId="25" applyFont="1" applyFill="1" applyBorder="1" applyAlignment="1">
      <alignment horizontal="left" vertical="top" wrapText="1"/>
    </xf>
    <xf numFmtId="0" fontId="20" fillId="2" borderId="8" xfId="25" applyFont="1" applyFill="1" applyBorder="1" applyAlignment="1">
      <alignment horizontal="left" vertical="top" wrapText="1"/>
    </xf>
    <xf numFmtId="0" fontId="20" fillId="2" borderId="8" xfId="25" applyFont="1" applyFill="1" applyBorder="1" applyAlignment="1">
      <alignment horizontal="right" vertical="center" wrapText="1"/>
    </xf>
    <xf numFmtId="0" fontId="20" fillId="2" borderId="9" xfId="25" applyFont="1" applyFill="1" applyBorder="1" applyAlignment="1">
      <alignment horizontal="right" vertical="center" wrapText="1"/>
    </xf>
    <xf numFmtId="49" fontId="19" fillId="0" borderId="10" xfId="25" applyNumberFormat="1" applyFont="1" applyBorder="1" applyAlignment="1">
      <alignment vertical="top" wrapText="1"/>
    </xf>
    <xf numFmtId="0" fontId="19" fillId="0" borderId="10" xfId="26" applyFont="1" applyBorder="1" applyAlignment="1">
      <alignment vertical="top" wrapText="1"/>
    </xf>
    <xf numFmtId="164" fontId="19" fillId="0" borderId="10" xfId="25" applyNumberFormat="1" applyFont="1" applyBorder="1" applyAlignment="1">
      <alignment horizontal="right" vertical="center"/>
    </xf>
    <xf numFmtId="164" fontId="19" fillId="0" borderId="11" xfId="25" applyNumberFormat="1" applyFont="1" applyBorder="1" applyAlignment="1">
      <alignment horizontal="right" vertical="center"/>
    </xf>
    <xf numFmtId="164" fontId="20" fillId="0" borderId="10" xfId="25" applyNumberFormat="1" applyFont="1" applyBorder="1" applyAlignment="1">
      <alignment vertical="top" wrapText="1"/>
    </xf>
    <xf numFmtId="164" fontId="20" fillId="0" borderId="10" xfId="25" applyNumberFormat="1" applyFont="1" applyBorder="1" applyAlignment="1">
      <alignment horizontal="right" vertical="center" wrapText="1"/>
    </xf>
    <xf numFmtId="0" fontId="19" fillId="0" borderId="0" xfId="25" applyFont="1" applyAlignment="1">
      <alignment horizontal="center" vertical="center"/>
    </xf>
    <xf numFmtId="0" fontId="24" fillId="0" borderId="0" xfId="3" applyFont="1" applyAlignment="1">
      <alignment vertical="top"/>
    </xf>
    <xf numFmtId="0" fontId="25" fillId="0" borderId="0" xfId="3" applyFont="1" applyAlignment="1">
      <alignment vertical="top"/>
    </xf>
    <xf numFmtId="0" fontId="23" fillId="0" borderId="0" xfId="3" applyFont="1" applyAlignment="1">
      <alignment vertical="top"/>
    </xf>
    <xf numFmtId="0" fontId="23" fillId="0" borderId="0" xfId="0" applyFont="1" applyAlignment="1">
      <alignment horizontal="left" vertical="center" wrapText="1"/>
    </xf>
    <xf numFmtId="1" fontId="23" fillId="0" borderId="0" xfId="0" applyNumberFormat="1" applyFont="1" applyAlignment="1">
      <alignment horizontal="left" vertical="center"/>
    </xf>
    <xf numFmtId="0" fontId="23" fillId="0" borderId="0" xfId="0" applyFont="1" applyAlignment="1">
      <alignment horizontal="left" vertical="center"/>
    </xf>
    <xf numFmtId="3" fontId="23" fillId="0" borderId="0" xfId="0" applyNumberFormat="1" applyFont="1" applyAlignment="1">
      <alignment horizontal="left" vertical="center"/>
    </xf>
    <xf numFmtId="0" fontId="6" fillId="2" borderId="0" xfId="0" applyFont="1" applyFill="1" applyAlignment="1">
      <alignment horizontal="right" vertical="top" wrapText="1"/>
    </xf>
    <xf numFmtId="0" fontId="0" fillId="0" borderId="0" xfId="0"/>
    <xf numFmtId="0" fontId="8" fillId="0" borderId="0" xfId="0" applyFont="1" applyAlignment="1">
      <alignment vertical="top" wrapText="1"/>
    </xf>
    <xf numFmtId="164" fontId="6" fillId="0" borderId="0" xfId="0" applyNumberFormat="1" applyFont="1" applyAlignment="1">
      <alignment vertical="top" wrapText="1"/>
    </xf>
    <xf numFmtId="164" fontId="8" fillId="0" borderId="0" xfId="0" applyNumberFormat="1" applyFont="1" applyAlignment="1">
      <alignment vertical="top"/>
    </xf>
    <xf numFmtId="0" fontId="8" fillId="0" borderId="0" xfId="0" applyFont="1" applyAlignment="1">
      <alignment horizontal="right" vertical="top" wrapText="1"/>
    </xf>
    <xf numFmtId="49" fontId="8" fillId="0" borderId="0" xfId="0" applyNumberFormat="1" applyFont="1" applyAlignment="1">
      <alignment horizontal="right" vertical="top" wrapText="1"/>
    </xf>
    <xf numFmtId="0" fontId="6" fillId="0" borderId="0" xfId="0" applyFont="1" applyAlignment="1">
      <alignment vertical="top" wrapText="1"/>
    </xf>
    <xf numFmtId="0" fontId="0" fillId="0" borderId="0" xfId="0"/>
    <xf numFmtId="0" fontId="0" fillId="0" borderId="0" xfId="0"/>
    <xf numFmtId="0" fontId="8" fillId="0" borderId="0" xfId="0" applyFont="1" applyAlignment="1">
      <alignment vertical="top" wrapText="1"/>
    </xf>
    <xf numFmtId="164" fontId="8" fillId="0" borderId="0" xfId="0" applyNumberFormat="1" applyFont="1" applyAlignment="1">
      <alignment vertical="top"/>
    </xf>
    <xf numFmtId="0" fontId="8" fillId="0" borderId="0" xfId="0" applyFont="1" applyAlignment="1">
      <alignment horizontal="left" vertical="top" wrapText="1"/>
    </xf>
    <xf numFmtId="0" fontId="0" fillId="0" borderId="0" xfId="0"/>
    <xf numFmtId="0" fontId="8" fillId="0" borderId="0" xfId="0" applyFont="1" applyAlignment="1">
      <alignment vertical="top" wrapText="1"/>
    </xf>
    <xf numFmtId="164" fontId="8" fillId="0" borderId="0" xfId="0" applyNumberFormat="1" applyFont="1" applyAlignment="1">
      <alignment vertical="top"/>
    </xf>
    <xf numFmtId="164" fontId="9" fillId="0" borderId="3" xfId="0" applyNumberFormat="1" applyFont="1" applyBorder="1" applyAlignment="1">
      <alignment vertical="top" wrapText="1"/>
    </xf>
    <xf numFmtId="0" fontId="0" fillId="0" borderId="0" xfId="0"/>
    <xf numFmtId="164" fontId="9" fillId="0" borderId="3" xfId="0" applyNumberFormat="1" applyFont="1" applyBorder="1" applyAlignment="1">
      <alignment vertical="top" wrapText="1"/>
    </xf>
    <xf numFmtId="164" fontId="8" fillId="0" borderId="0" xfId="0" applyNumberFormat="1" applyFont="1" applyAlignment="1">
      <alignment vertical="top"/>
    </xf>
    <xf numFmtId="0" fontId="0" fillId="0" borderId="0" xfId="0"/>
    <xf numFmtId="0" fontId="6" fillId="2" borderId="2" xfId="0" applyFont="1" applyFill="1" applyBorder="1" applyAlignment="1">
      <alignment horizontal="left" vertical="top" wrapText="1"/>
    </xf>
    <xf numFmtId="0" fontId="6" fillId="2" borderId="2" xfId="0" applyFont="1" applyFill="1" applyBorder="1" applyAlignment="1">
      <alignment horizontal="right" vertical="top" wrapText="1"/>
    </xf>
    <xf numFmtId="0" fontId="8" fillId="0" borderId="0" xfId="0" applyFont="1" applyAlignment="1">
      <alignment vertical="top" wrapText="1"/>
    </xf>
    <xf numFmtId="164" fontId="9" fillId="0" borderId="3" xfId="0" applyNumberFormat="1" applyFont="1" applyBorder="1" applyAlignment="1">
      <alignment vertical="top" wrapText="1"/>
    </xf>
    <xf numFmtId="164" fontId="8" fillId="0" borderId="0" xfId="0" applyNumberFormat="1" applyFont="1" applyAlignment="1">
      <alignment vertical="top"/>
    </xf>
    <xf numFmtId="0" fontId="6" fillId="3" borderId="2" xfId="0" applyFont="1" applyFill="1" applyBorder="1" applyAlignment="1">
      <alignment horizontal="right" vertical="top" wrapText="1"/>
    </xf>
    <xf numFmtId="164" fontId="6" fillId="0" borderId="3" xfId="0" applyNumberFormat="1" applyFont="1" applyBorder="1" applyAlignment="1">
      <alignment vertical="top" wrapText="1"/>
    </xf>
    <xf numFmtId="0" fontId="8" fillId="0" borderId="0" xfId="0" applyFont="1" applyAlignment="1">
      <alignment vertical="top" wrapText="1"/>
    </xf>
    <xf numFmtId="0" fontId="0" fillId="0" borderId="0" xfId="0"/>
    <xf numFmtId="0" fontId="6" fillId="0" borderId="0" xfId="0" applyFont="1" applyAlignment="1">
      <alignment vertical="top" wrapText="1"/>
    </xf>
    <xf numFmtId="0" fontId="8" fillId="0" borderId="0" xfId="0" applyFont="1" applyAlignment="1">
      <alignment vertical="top" wrapText="1"/>
    </xf>
    <xf numFmtId="164" fontId="6" fillId="0" borderId="0" xfId="0" applyNumberFormat="1" applyFont="1" applyAlignment="1">
      <alignment vertical="top" wrapText="1"/>
    </xf>
    <xf numFmtId="0" fontId="8" fillId="0" borderId="0" xfId="0" applyFont="1" applyAlignment="1">
      <alignment horizontal="right" vertical="top" wrapText="1"/>
    </xf>
    <xf numFmtId="49" fontId="8" fillId="0" borderId="0" xfId="0" applyNumberFormat="1" applyFont="1" applyAlignment="1">
      <alignment horizontal="right" vertical="top" wrapText="1"/>
    </xf>
    <xf numFmtId="0" fontId="6" fillId="0" borderId="0" xfId="0" applyFont="1" applyAlignment="1">
      <alignment vertical="top" wrapText="1"/>
    </xf>
    <xf numFmtId="0" fontId="8" fillId="0" borderId="0" xfId="0" applyFont="1" applyAlignment="1">
      <alignment vertical="top" wrapText="1"/>
    </xf>
    <xf numFmtId="164" fontId="6" fillId="0" borderId="0" xfId="0" applyNumberFormat="1" applyFont="1" applyAlignment="1">
      <alignment vertical="top" wrapText="1"/>
    </xf>
    <xf numFmtId="164" fontId="8" fillId="0" borderId="0" xfId="0" applyNumberFormat="1" applyFont="1" applyAlignment="1">
      <alignment vertical="top"/>
    </xf>
    <xf numFmtId="0" fontId="8" fillId="0" borderId="0" xfId="0" applyFont="1" applyAlignment="1">
      <alignment horizontal="right" vertical="top" wrapText="1"/>
    </xf>
    <xf numFmtId="49" fontId="8" fillId="0" borderId="0" xfId="0" applyNumberFormat="1" applyFont="1" applyAlignment="1">
      <alignment horizontal="right" vertical="top" wrapText="1"/>
    </xf>
    <xf numFmtId="0" fontId="8" fillId="0" borderId="0" xfId="0" applyFont="1" applyFill="1" applyAlignment="1">
      <alignment vertical="top" wrapText="1"/>
    </xf>
    <xf numFmtId="0" fontId="6" fillId="0" borderId="0" xfId="0" applyFont="1" applyFill="1" applyAlignment="1">
      <alignment vertical="top" wrapText="1"/>
    </xf>
    <xf numFmtId="164" fontId="6" fillId="0" borderId="0" xfId="0" applyNumberFormat="1" applyFont="1" applyFill="1" applyAlignment="1">
      <alignment vertical="top" wrapText="1"/>
    </xf>
    <xf numFmtId="0" fontId="8" fillId="0" borderId="0" xfId="0" applyFont="1" applyFill="1" applyAlignment="1">
      <alignment horizontal="right" vertical="top" wrapText="1"/>
    </xf>
    <xf numFmtId="49" fontId="8" fillId="0" borderId="0" xfId="0" applyNumberFormat="1" applyFont="1" applyFill="1" applyAlignment="1">
      <alignment horizontal="right" vertical="top" wrapText="1"/>
    </xf>
    <xf numFmtId="0" fontId="6" fillId="0" borderId="0" xfId="0" applyFont="1" applyAlignment="1">
      <alignment vertical="top" wrapText="1"/>
    </xf>
    <xf numFmtId="0" fontId="6" fillId="0" borderId="0" xfId="0" applyFont="1" applyAlignment="1">
      <alignment vertical="top" wrapText="1"/>
    </xf>
    <xf numFmtId="0" fontId="8" fillId="0" borderId="0" xfId="0" applyFont="1" applyAlignment="1">
      <alignment vertical="top" wrapText="1"/>
    </xf>
    <xf numFmtId="164" fontId="6" fillId="0" borderId="0" xfId="0" applyNumberFormat="1" applyFont="1" applyAlignment="1">
      <alignment vertical="top" wrapText="1"/>
    </xf>
    <xf numFmtId="0" fontId="8" fillId="0" borderId="0" xfId="0" applyFont="1" applyAlignment="1">
      <alignment horizontal="right" vertical="top" wrapText="1"/>
    </xf>
    <xf numFmtId="49" fontId="8" fillId="0" borderId="0" xfId="0" applyNumberFormat="1" applyFont="1" applyAlignment="1">
      <alignment horizontal="right" vertical="top" wrapText="1"/>
    </xf>
    <xf numFmtId="0" fontId="0" fillId="0" borderId="0" xfId="0"/>
    <xf numFmtId="0" fontId="6" fillId="0" borderId="0" xfId="0" applyFont="1" applyAlignment="1">
      <alignment vertical="top" wrapText="1"/>
    </xf>
    <xf numFmtId="0" fontId="8" fillId="0" borderId="0" xfId="0" applyFont="1" applyAlignment="1">
      <alignment vertical="top" wrapText="1"/>
    </xf>
    <xf numFmtId="164" fontId="6" fillId="0" borderId="0" xfId="0" applyNumberFormat="1" applyFont="1" applyAlignment="1">
      <alignment vertical="top" wrapText="1"/>
    </xf>
    <xf numFmtId="0" fontId="8" fillId="0" borderId="0" xfId="0" applyFont="1" applyAlignment="1">
      <alignment horizontal="right" vertical="top" wrapText="1"/>
    </xf>
    <xf numFmtId="49" fontId="8" fillId="0" borderId="0" xfId="0" applyNumberFormat="1" applyFont="1" applyAlignment="1">
      <alignment horizontal="right" vertical="top" wrapText="1"/>
    </xf>
    <xf numFmtId="0" fontId="21" fillId="0" borderId="8" xfId="0" applyFont="1" applyBorder="1" applyAlignment="1">
      <alignment horizontal="left" vertical="top" wrapText="1"/>
    </xf>
    <xf numFmtId="0" fontId="21" fillId="0" borderId="8" xfId="0" applyFont="1" applyBorder="1" applyAlignment="1">
      <alignment vertical="top" wrapText="1"/>
    </xf>
    <xf numFmtId="0" fontId="21" fillId="0" borderId="8" xfId="0" applyFont="1" applyBorder="1" applyAlignment="1">
      <alignment horizontal="right" vertical="top" wrapText="1"/>
    </xf>
    <xf numFmtId="3" fontId="21" fillId="0" borderId="8" xfId="0" applyNumberFormat="1" applyFont="1" applyBorder="1" applyAlignment="1">
      <alignment horizontal="right" vertical="top" wrapText="1"/>
    </xf>
    <xf numFmtId="3" fontId="21" fillId="0" borderId="0" xfId="0" applyNumberFormat="1" applyFont="1" applyAlignment="1">
      <alignment horizontal="right" vertical="top" wrapText="1"/>
    </xf>
    <xf numFmtId="0" fontId="22" fillId="0" borderId="0" xfId="0" applyFont="1" applyAlignment="1">
      <alignment horizontal="left" vertical="top" wrapText="1"/>
    </xf>
    <xf numFmtId="0" fontId="22" fillId="0" borderId="0" xfId="0" applyFont="1" applyAlignment="1">
      <alignment vertical="top" wrapText="1"/>
    </xf>
    <xf numFmtId="0" fontId="22" fillId="0" borderId="0" xfId="0" applyFont="1" applyAlignment="1">
      <alignment horizontal="right" vertical="top" wrapText="1"/>
    </xf>
    <xf numFmtId="3" fontId="22" fillId="0" borderId="0" xfId="0" applyNumberFormat="1" applyFont="1" applyAlignment="1">
      <alignment horizontal="right" vertical="top" wrapText="1"/>
    </xf>
    <xf numFmtId="49" fontId="22" fillId="0" borderId="0" xfId="0" applyNumberFormat="1" applyFont="1" applyAlignment="1">
      <alignment vertical="top" wrapText="1"/>
    </xf>
    <xf numFmtId="49" fontId="28" fillId="0" borderId="0" xfId="0" applyNumberFormat="1" applyFont="1" applyAlignment="1">
      <alignment vertical="top" wrapText="1"/>
    </xf>
    <xf numFmtId="0" fontId="28" fillId="0" borderId="0" xfId="0" applyFont="1" applyAlignment="1">
      <alignment vertical="top" wrapText="1"/>
    </xf>
    <xf numFmtId="0" fontId="28" fillId="0" borderId="0" xfId="0" applyFont="1" applyAlignment="1">
      <alignment horizontal="right" vertical="top" wrapText="1"/>
    </xf>
    <xf numFmtId="165" fontId="22" fillId="0" borderId="0" xfId="0" applyNumberFormat="1" applyFont="1" applyAlignment="1">
      <alignment horizontal="right" vertical="top" wrapText="1"/>
    </xf>
    <xf numFmtId="165" fontId="21" fillId="0" borderId="0" xfId="0" applyNumberFormat="1" applyFont="1" applyAlignment="1">
      <alignment horizontal="right" vertical="top" wrapText="1"/>
    </xf>
    <xf numFmtId="165" fontId="21" fillId="0" borderId="8" xfId="0" applyNumberFormat="1" applyFont="1" applyBorder="1" applyAlignment="1">
      <alignment horizontal="right" vertical="top" wrapText="1"/>
    </xf>
    <xf numFmtId="0" fontId="25" fillId="0" borderId="5" xfId="0" applyFont="1" applyBorder="1" applyAlignment="1">
      <alignment horizontal="left" vertical="center" wrapText="1"/>
    </xf>
    <xf numFmtId="0" fontId="25" fillId="0" borderId="5" xfId="0" applyFont="1" applyBorder="1" applyAlignment="1">
      <alignment horizontal="left" vertical="center"/>
    </xf>
    <xf numFmtId="0" fontId="25" fillId="0" borderId="0" xfId="0" applyFont="1" applyAlignment="1">
      <alignment horizontal="left" vertical="center"/>
    </xf>
    <xf numFmtId="0" fontId="25" fillId="0" borderId="0" xfId="0" applyFont="1" applyAlignment="1">
      <alignment horizontal="left" vertical="center" wrapText="1"/>
    </xf>
    <xf numFmtId="3" fontId="25" fillId="0" borderId="0" xfId="0" applyNumberFormat="1" applyFont="1" applyAlignment="1">
      <alignment horizontal="left" vertical="center"/>
    </xf>
    <xf numFmtId="0" fontId="18" fillId="0" borderId="5" xfId="25" applyFont="1" applyBorder="1" applyAlignment="1"/>
    <xf numFmtId="0" fontId="0" fillId="0" borderId="0" xfId="0" applyFill="1" applyBorder="1"/>
    <xf numFmtId="0" fontId="8" fillId="0" borderId="0" xfId="0" applyFont="1" applyAlignment="1">
      <alignment vertical="top" wrapText="1"/>
    </xf>
    <xf numFmtId="0" fontId="6" fillId="0" borderId="0" xfId="0" applyFont="1" applyAlignment="1">
      <alignment vertical="top" wrapText="1"/>
    </xf>
    <xf numFmtId="0" fontId="8" fillId="0" borderId="0" xfId="0" applyFont="1" applyAlignment="1">
      <alignment vertical="top" wrapText="1"/>
    </xf>
    <xf numFmtId="164" fontId="8" fillId="0" borderId="0" xfId="0" applyNumberFormat="1" applyFont="1" applyAlignment="1">
      <alignment vertical="top"/>
    </xf>
    <xf numFmtId="164" fontId="6" fillId="0" borderId="0" xfId="0" applyNumberFormat="1" applyFont="1" applyAlignment="1">
      <alignment vertical="top" wrapText="1"/>
    </xf>
    <xf numFmtId="0" fontId="8" fillId="0" borderId="0" xfId="0" applyFont="1" applyAlignment="1">
      <alignment vertical="top" wrapText="1"/>
    </xf>
    <xf numFmtId="49" fontId="8" fillId="0" borderId="0" xfId="0" applyNumberFormat="1" applyFont="1" applyAlignment="1">
      <alignment horizontal="right" vertical="top" wrapText="1"/>
    </xf>
    <xf numFmtId="0" fontId="6" fillId="0" borderId="0" xfId="0" applyFont="1" applyAlignment="1">
      <alignment vertical="top" wrapText="1"/>
    </xf>
    <xf numFmtId="164" fontId="9" fillId="0" borderId="0" xfId="0" applyNumberFormat="1" applyFont="1" applyBorder="1" applyAlignment="1">
      <alignment vertical="top" wrapText="1"/>
    </xf>
    <xf numFmtId="1" fontId="0" fillId="0" borderId="0" xfId="0" applyNumberFormat="1"/>
    <xf numFmtId="0" fontId="0" fillId="0" borderId="0" xfId="0" applyBorder="1"/>
    <xf numFmtId="1" fontId="0" fillId="0" borderId="0" xfId="0" applyNumberFormat="1" applyBorder="1"/>
    <xf numFmtId="14" fontId="6" fillId="0" borderId="0" xfId="0" applyNumberFormat="1" applyFont="1" applyAlignment="1">
      <alignment horizontal="left" vertical="top" wrapText="1"/>
    </xf>
    <xf numFmtId="0" fontId="29" fillId="0" borderId="0" xfId="0" applyFont="1" applyAlignment="1">
      <alignment horizontal="left" vertical="center" wrapText="1"/>
    </xf>
    <xf numFmtId="0" fontId="6" fillId="0" borderId="0" xfId="0" applyFont="1" applyAlignment="1">
      <alignment vertical="top" wrapText="1"/>
    </xf>
    <xf numFmtId="0" fontId="6" fillId="0" borderId="0" xfId="0" applyFont="1" applyAlignment="1">
      <alignment vertical="top" wrapText="1"/>
    </xf>
    <xf numFmtId="0" fontId="6" fillId="0" borderId="0" xfId="0" applyFont="1" applyAlignment="1">
      <alignment vertical="top" wrapText="1"/>
    </xf>
    <xf numFmtId="0" fontId="6" fillId="0" borderId="0" xfId="0" applyFont="1" applyAlignment="1">
      <alignment vertical="top" wrapText="1"/>
    </xf>
    <xf numFmtId="0" fontId="21" fillId="0" borderId="0" xfId="0" applyFont="1" applyAlignment="1">
      <alignment vertical="top" wrapText="1"/>
    </xf>
    <xf numFmtId="0" fontId="22" fillId="0" borderId="0" xfId="130" applyFont="1" applyAlignment="1">
      <alignment vertical="top" wrapText="1"/>
    </xf>
    <xf numFmtId="0" fontId="22" fillId="0" borderId="0" xfId="130" applyFont="1" applyAlignment="1">
      <alignment horizontal="right" vertical="top" wrapText="1"/>
    </xf>
    <xf numFmtId="3" fontId="22" fillId="0" borderId="0" xfId="130" applyNumberFormat="1" applyFont="1" applyAlignment="1">
      <alignment horizontal="right" vertical="top" wrapText="1"/>
    </xf>
    <xf numFmtId="0" fontId="0" fillId="0" borderId="0" xfId="0" applyAlignment="1">
      <alignment horizontal="right" vertical="center"/>
    </xf>
    <xf numFmtId="0" fontId="0" fillId="0" borderId="0" xfId="0" applyAlignment="1">
      <alignment horizontal="left" vertical="center"/>
    </xf>
    <xf numFmtId="1" fontId="0" fillId="0" borderId="0" xfId="0" applyNumberFormat="1" applyAlignment="1">
      <alignment horizontal="right" vertical="center"/>
    </xf>
    <xf numFmtId="0" fontId="0" fillId="0" borderId="0" xfId="0" applyAlignment="1">
      <alignment horizontal="center" vertical="center"/>
    </xf>
    <xf numFmtId="0" fontId="30" fillId="0" borderId="0" xfId="0" applyFont="1" applyAlignment="1">
      <alignment horizontal="right" vertical="center"/>
    </xf>
    <xf numFmtId="0" fontId="30" fillId="0" borderId="0" xfId="0" applyFont="1" applyAlignment="1">
      <alignment horizontal="left" vertical="center"/>
    </xf>
    <xf numFmtId="0" fontId="23" fillId="0" borderId="0" xfId="104" applyFont="1"/>
    <xf numFmtId="3" fontId="25" fillId="0" borderId="0" xfId="104" applyNumberFormat="1" applyFont="1"/>
    <xf numFmtId="0" fontId="26" fillId="0" borderId="0" xfId="104" applyFont="1"/>
    <xf numFmtId="164" fontId="8" fillId="0" borderId="0" xfId="0" applyNumberFormat="1" applyFont="1" applyAlignment="1">
      <alignment vertical="top"/>
    </xf>
    <xf numFmtId="0" fontId="23" fillId="0" borderId="0" xfId="0" applyFont="1" applyAlignment="1">
      <alignment horizontal="left" vertical="center" wrapText="1"/>
    </xf>
    <xf numFmtId="1" fontId="23" fillId="0" borderId="0" xfId="0" applyNumberFormat="1" applyFont="1" applyAlignment="1">
      <alignment horizontal="left" vertical="center"/>
    </xf>
    <xf numFmtId="0" fontId="23" fillId="0" borderId="0" xfId="0" applyFont="1" applyAlignment="1">
      <alignment horizontal="left" vertical="center"/>
    </xf>
    <xf numFmtId="3" fontId="23" fillId="0" borderId="0" xfId="0" applyNumberFormat="1" applyFont="1" applyAlignment="1">
      <alignment horizontal="left" vertical="center"/>
    </xf>
    <xf numFmtId="3" fontId="22" fillId="0" borderId="0" xfId="0" applyNumberFormat="1" applyFont="1" applyAlignment="1">
      <alignment horizontal="right" vertical="top" wrapText="1"/>
    </xf>
    <xf numFmtId="3" fontId="25" fillId="0" borderId="0" xfId="0" applyNumberFormat="1" applyFont="1" applyAlignment="1">
      <alignment horizontal="left" vertical="center"/>
    </xf>
    <xf numFmtId="0" fontId="0" fillId="0" borderId="0" xfId="0" applyBorder="1" applyAlignment="1">
      <alignment horizontal="right" vertical="center"/>
    </xf>
    <xf numFmtId="0" fontId="0" fillId="0" borderId="0" xfId="0" applyBorder="1" applyAlignment="1">
      <alignment horizontal="left" vertical="center"/>
    </xf>
    <xf numFmtId="0" fontId="6" fillId="0" borderId="0" xfId="0" applyFont="1" applyAlignment="1">
      <alignment horizontal="center" vertical="center" wrapText="1"/>
    </xf>
    <xf numFmtId="164" fontId="9" fillId="0" borderId="3" xfId="0" applyNumberFormat="1" applyFont="1" applyBorder="1" applyAlignment="1">
      <alignment horizontal="center" vertical="top" wrapText="1"/>
    </xf>
    <xf numFmtId="0" fontId="6" fillId="0" borderId="4" xfId="0" applyFont="1" applyBorder="1" applyAlignment="1">
      <alignment horizontal="center" vertical="top" wrapText="1"/>
    </xf>
    <xf numFmtId="0" fontId="6" fillId="0" borderId="0" xfId="0" applyFont="1" applyAlignment="1">
      <alignment vertical="top" wrapText="1"/>
    </xf>
    <xf numFmtId="164" fontId="7" fillId="0" borderId="1" xfId="0" applyNumberFormat="1" applyFont="1" applyBorder="1" applyAlignment="1">
      <alignment horizontal="center" vertical="top" wrapText="1"/>
    </xf>
    <xf numFmtId="164" fontId="8" fillId="0" borderId="0" xfId="0" applyNumberFormat="1" applyFont="1" applyAlignment="1">
      <alignment horizontal="center" vertical="top" wrapText="1"/>
    </xf>
    <xf numFmtId="0" fontId="6" fillId="2" borderId="4" xfId="0" applyFont="1" applyFill="1" applyBorder="1" applyAlignment="1">
      <alignment horizontal="left" vertical="top" wrapText="1"/>
    </xf>
    <xf numFmtId="0" fontId="18" fillId="0" borderId="5" xfId="25" applyFont="1" applyBorder="1" applyAlignment="1">
      <alignment horizontal="center"/>
    </xf>
    <xf numFmtId="0" fontId="21" fillId="0" borderId="0" xfId="0" applyFont="1" applyAlignment="1">
      <alignment vertical="top" wrapText="1"/>
    </xf>
  </cellXfs>
  <cellStyles count="148">
    <cellStyle name="Ezres 2" xfId="17" xr:uid="{00000000-0005-0000-0000-000000000000}"/>
    <cellStyle name="Ezres 2 2" xfId="36" xr:uid="{00000000-0005-0000-0000-000001000000}"/>
    <cellStyle name="Ezres 2 2 2" xfId="100" xr:uid="{00000000-0005-0000-0000-000002000000}"/>
    <cellStyle name="Ezres 2 3" xfId="86" xr:uid="{00000000-0005-0000-0000-000003000000}"/>
    <cellStyle name="Hiperhivatkozás" xfId="13" xr:uid="{00000000-0005-0000-0000-000004000000}"/>
    <cellStyle name="Már látott hiperhivatkozás" xfId="14" xr:uid="{00000000-0005-0000-0000-000005000000}"/>
    <cellStyle name="Normál" xfId="0" builtinId="0"/>
    <cellStyle name="Normál 2" xfId="1" xr:uid="{00000000-0005-0000-0000-000007000000}"/>
    <cellStyle name="Normál 2 2" xfId="3" xr:uid="{00000000-0005-0000-0000-000008000000}"/>
    <cellStyle name="Normál 2 3" xfId="5" xr:uid="{00000000-0005-0000-0000-000009000000}"/>
    <cellStyle name="Normál 2 3 2" xfId="21" xr:uid="{00000000-0005-0000-0000-00000A000000}"/>
    <cellStyle name="Normál 2 3 2 2" xfId="39" xr:uid="{00000000-0005-0000-0000-00000B000000}"/>
    <cellStyle name="Normál 2 3 2 2 2" xfId="103" xr:uid="{00000000-0005-0000-0000-00000C000000}"/>
    <cellStyle name="Normál 2 3 2 3" xfId="58" xr:uid="{00000000-0005-0000-0000-00000D000000}"/>
    <cellStyle name="Normál 2 3 2 3 2" xfId="120" xr:uid="{00000000-0005-0000-0000-00000E000000}"/>
    <cellStyle name="Normál 2 3 2 4" xfId="72" xr:uid="{00000000-0005-0000-0000-00000F000000}"/>
    <cellStyle name="Normál 2 3 2 4 2" xfId="134" xr:uid="{00000000-0005-0000-0000-000010000000}"/>
    <cellStyle name="Normál 2 3 2 5" xfId="89" xr:uid="{00000000-0005-0000-0000-000011000000}"/>
    <cellStyle name="Normál 2 3 3" xfId="33" xr:uid="{00000000-0005-0000-0000-000012000000}"/>
    <cellStyle name="Normál 2 3 3 2" xfId="61" xr:uid="{00000000-0005-0000-0000-000013000000}"/>
    <cellStyle name="Normál 2 3 3 2 2" xfId="123" xr:uid="{00000000-0005-0000-0000-000014000000}"/>
    <cellStyle name="Normál 2 3 3 3" xfId="97" xr:uid="{00000000-0005-0000-0000-000015000000}"/>
    <cellStyle name="Normál 2 3 4" xfId="52" xr:uid="{00000000-0005-0000-0000-000016000000}"/>
    <cellStyle name="Normál 2 3 4 2" xfId="115" xr:uid="{00000000-0005-0000-0000-000017000000}"/>
    <cellStyle name="Normál 2 3 5" xfId="67" xr:uid="{00000000-0005-0000-0000-000018000000}"/>
    <cellStyle name="Normál 2 3 5 2" xfId="129" xr:uid="{00000000-0005-0000-0000-000019000000}"/>
    <cellStyle name="Normál 2 3 6" xfId="83" xr:uid="{00000000-0005-0000-0000-00001A000000}"/>
    <cellStyle name="Normál 2 4" xfId="9" xr:uid="{00000000-0005-0000-0000-00001B000000}"/>
    <cellStyle name="Normál 2 4 2" xfId="29" xr:uid="{00000000-0005-0000-0000-00001C000000}"/>
    <cellStyle name="Normál 2 4 2 2" xfId="75" xr:uid="{00000000-0005-0000-0000-00001D000000}"/>
    <cellStyle name="Normál 2 4 2 2 2" xfId="137" xr:uid="{00000000-0005-0000-0000-00001E000000}"/>
    <cellStyle name="Normál 2 4 2 3" xfId="94" xr:uid="{00000000-0005-0000-0000-00001F000000}"/>
    <cellStyle name="Normál 2 4 3" xfId="50" xr:uid="{00000000-0005-0000-0000-000020000000}"/>
    <cellStyle name="Normál 2 4 3 2" xfId="113" xr:uid="{00000000-0005-0000-0000-000021000000}"/>
    <cellStyle name="Normál 2 4 4" xfId="65" xr:uid="{00000000-0005-0000-0000-000022000000}"/>
    <cellStyle name="Normál 2 4 4 2" xfId="127" xr:uid="{00000000-0005-0000-0000-000023000000}"/>
    <cellStyle name="Normál 2 5" xfId="19" xr:uid="{00000000-0005-0000-0000-000024000000}"/>
    <cellStyle name="Normál 2 5 2" xfId="37" xr:uid="{00000000-0005-0000-0000-000025000000}"/>
    <cellStyle name="Normál 2 5 2 2" xfId="101" xr:uid="{00000000-0005-0000-0000-000026000000}"/>
    <cellStyle name="Normál 2 5 3" xfId="56" xr:uid="{00000000-0005-0000-0000-000027000000}"/>
    <cellStyle name="Normál 2 5 3 2" xfId="118" xr:uid="{00000000-0005-0000-0000-000028000000}"/>
    <cellStyle name="Normál 2 5 4" xfId="70" xr:uid="{00000000-0005-0000-0000-000029000000}"/>
    <cellStyle name="Normál 2 5 4 2" xfId="132" xr:uid="{00000000-0005-0000-0000-00002A000000}"/>
    <cellStyle name="Normál 2 5 5" xfId="87" xr:uid="{00000000-0005-0000-0000-00002B000000}"/>
    <cellStyle name="Normál 2 6" xfId="25" xr:uid="{00000000-0005-0000-0000-00002C000000}"/>
    <cellStyle name="Normál 2 6 2" xfId="59" xr:uid="{00000000-0005-0000-0000-00002D000000}"/>
    <cellStyle name="Normál 2 6 2 2" xfId="121" xr:uid="{00000000-0005-0000-0000-00002E000000}"/>
    <cellStyle name="Normál 2 6 3" xfId="76" xr:uid="{00000000-0005-0000-0000-00002F000000}"/>
    <cellStyle name="Normál 2 6 3 2" xfId="138" xr:uid="{00000000-0005-0000-0000-000030000000}"/>
    <cellStyle name="Normál 2 7" xfId="31" xr:uid="{00000000-0005-0000-0000-000031000000}"/>
    <cellStyle name="Normál 2 7 2" xfId="95" xr:uid="{00000000-0005-0000-0000-000032000000}"/>
    <cellStyle name="Normál 2 8" xfId="81" xr:uid="{00000000-0005-0000-0000-000033000000}"/>
    <cellStyle name="Normál 3" xfId="2" xr:uid="{00000000-0005-0000-0000-000034000000}"/>
    <cellStyle name="Normál 3 2" xfId="7" xr:uid="{00000000-0005-0000-0000-000035000000}"/>
    <cellStyle name="Normál 3 2 2" xfId="22" xr:uid="{00000000-0005-0000-0000-000036000000}"/>
    <cellStyle name="Normál 3 2 2 2" xfId="40" xr:uid="{00000000-0005-0000-0000-000037000000}"/>
    <cellStyle name="Normál 3 2 2 2 2" xfId="104" xr:uid="{00000000-0005-0000-0000-000038000000}"/>
    <cellStyle name="Normál 3 2 2 3" xfId="54" xr:uid="{00000000-0005-0000-0000-000039000000}"/>
    <cellStyle name="Normál 3 2 2 3 2" xfId="116" xr:uid="{00000000-0005-0000-0000-00003A000000}"/>
    <cellStyle name="Normál 3 2 2 4" xfId="68" xr:uid="{00000000-0005-0000-0000-00003B000000}"/>
    <cellStyle name="Normál 3 2 2 4 2" xfId="130" xr:uid="{00000000-0005-0000-0000-00003C000000}"/>
    <cellStyle name="Normál 3 2 2 5" xfId="90" xr:uid="{00000000-0005-0000-0000-00003D000000}"/>
    <cellStyle name="Normál 3 2 3" xfId="27" xr:uid="{00000000-0005-0000-0000-00003E000000}"/>
    <cellStyle name="Normál 3 2 3 2" xfId="47" xr:uid="{00000000-0005-0000-0000-00003F000000}"/>
    <cellStyle name="Normál 3 2 3 2 2" xfId="110" xr:uid="{00000000-0005-0000-0000-000040000000}"/>
    <cellStyle name="Normál 3 2 3 3" xfId="73" xr:uid="{00000000-0005-0000-0000-000041000000}"/>
    <cellStyle name="Normál 3 2 3 3 2" xfId="135" xr:uid="{00000000-0005-0000-0000-000042000000}"/>
    <cellStyle name="Normál 3 2 3 4" xfId="92" xr:uid="{00000000-0005-0000-0000-000043000000}"/>
    <cellStyle name="Normál 3 2 4" xfId="34" xr:uid="{00000000-0005-0000-0000-000044000000}"/>
    <cellStyle name="Normál 3 2 4 2" xfId="98" xr:uid="{00000000-0005-0000-0000-000045000000}"/>
    <cellStyle name="Normál 3 2 5" xfId="43" xr:uid="{00000000-0005-0000-0000-000046000000}"/>
    <cellStyle name="Normál 3 2 5 2" xfId="107" xr:uid="{00000000-0005-0000-0000-000047000000}"/>
    <cellStyle name="Normál 3 2 6" xfId="62" xr:uid="{00000000-0005-0000-0000-000048000000}"/>
    <cellStyle name="Normál 3 2 6 2" xfId="124" xr:uid="{00000000-0005-0000-0000-000049000000}"/>
    <cellStyle name="Normál 3 2 7" xfId="84" xr:uid="{00000000-0005-0000-0000-00004A000000}"/>
    <cellStyle name="Normál 3 3" xfId="10" xr:uid="{00000000-0005-0000-0000-00004B000000}"/>
    <cellStyle name="Normál 3 3 2" xfId="51" xr:uid="{00000000-0005-0000-0000-00004C000000}"/>
    <cellStyle name="Normál 3 3 2 2" xfId="114" xr:uid="{00000000-0005-0000-0000-00004D000000}"/>
    <cellStyle name="Normál 3 3 3" xfId="66" xr:uid="{00000000-0005-0000-0000-00004E000000}"/>
    <cellStyle name="Normál 3 3 3 2" xfId="128" xr:uid="{00000000-0005-0000-0000-00004F000000}"/>
    <cellStyle name="Normál 3 4" xfId="20" xr:uid="{00000000-0005-0000-0000-000050000000}"/>
    <cellStyle name="Normál 3 4 2" xfId="38" xr:uid="{00000000-0005-0000-0000-000051000000}"/>
    <cellStyle name="Normál 3 4 2 2" xfId="102" xr:uid="{00000000-0005-0000-0000-000052000000}"/>
    <cellStyle name="Normál 3 4 3" xfId="57" xr:uid="{00000000-0005-0000-0000-000053000000}"/>
    <cellStyle name="Normál 3 4 3 2" xfId="119" xr:uid="{00000000-0005-0000-0000-000054000000}"/>
    <cellStyle name="Normál 3 4 4" xfId="71" xr:uid="{00000000-0005-0000-0000-000055000000}"/>
    <cellStyle name="Normál 3 4 4 2" xfId="133" xr:uid="{00000000-0005-0000-0000-000056000000}"/>
    <cellStyle name="Normál 3 4 5" xfId="88" xr:uid="{00000000-0005-0000-0000-000057000000}"/>
    <cellStyle name="Normál 3 5" xfId="26" xr:uid="{00000000-0005-0000-0000-000058000000}"/>
    <cellStyle name="Normál 3 5 2" xfId="77" xr:uid="{00000000-0005-0000-0000-000059000000}"/>
    <cellStyle name="Normál 3 5 2 2" xfId="139" xr:uid="{00000000-0005-0000-0000-00005A000000}"/>
    <cellStyle name="Normál 3 6" xfId="32" xr:uid="{00000000-0005-0000-0000-00005B000000}"/>
    <cellStyle name="Normál 3 6 2" xfId="60" xr:uid="{00000000-0005-0000-0000-00005C000000}"/>
    <cellStyle name="Normál 3 6 2 2" xfId="122" xr:uid="{00000000-0005-0000-0000-00005D000000}"/>
    <cellStyle name="Normál 3 6 3" xfId="96" xr:uid="{00000000-0005-0000-0000-00005E000000}"/>
    <cellStyle name="Normál 3 7" xfId="42" xr:uid="{00000000-0005-0000-0000-00005F000000}"/>
    <cellStyle name="Normál 3 7 2" xfId="106" xr:uid="{00000000-0005-0000-0000-000060000000}"/>
    <cellStyle name="Normál 3 8" xfId="82" xr:uid="{00000000-0005-0000-0000-000061000000}"/>
    <cellStyle name="Normál 4" xfId="8" xr:uid="{00000000-0005-0000-0000-000062000000}"/>
    <cellStyle name="Normál 4 2" xfId="12" xr:uid="{00000000-0005-0000-0000-000063000000}"/>
    <cellStyle name="Normál 4 2 2" xfId="49" xr:uid="{00000000-0005-0000-0000-000064000000}"/>
    <cellStyle name="Normál 4 2 2 2" xfId="112" xr:uid="{00000000-0005-0000-0000-000065000000}"/>
    <cellStyle name="Normál 4 2 3" xfId="64" xr:uid="{00000000-0005-0000-0000-000066000000}"/>
    <cellStyle name="Normál 4 2 3 2" xfId="126" xr:uid="{00000000-0005-0000-0000-000067000000}"/>
    <cellStyle name="Normál 4 3" xfId="23" xr:uid="{00000000-0005-0000-0000-000068000000}"/>
    <cellStyle name="Normál 4 3 2" xfId="41" xr:uid="{00000000-0005-0000-0000-000069000000}"/>
    <cellStyle name="Normál 4 3 2 2" xfId="105" xr:uid="{00000000-0005-0000-0000-00006A000000}"/>
    <cellStyle name="Normál 4 3 3" xfId="44" xr:uid="{00000000-0005-0000-0000-00006B000000}"/>
    <cellStyle name="Normál 4 3 4" xfId="91" xr:uid="{00000000-0005-0000-0000-00006C000000}"/>
    <cellStyle name="Normál 4 4" xfId="35" xr:uid="{00000000-0005-0000-0000-00006D000000}"/>
    <cellStyle name="Normál 4 4 2" xfId="55" xr:uid="{00000000-0005-0000-0000-00006E000000}"/>
    <cellStyle name="Normál 4 4 2 2" xfId="117" xr:uid="{00000000-0005-0000-0000-00006F000000}"/>
    <cellStyle name="Normál 4 4 3" xfId="69" xr:uid="{00000000-0005-0000-0000-000070000000}"/>
    <cellStyle name="Normál 4 4 3 2" xfId="131" xr:uid="{00000000-0005-0000-0000-000071000000}"/>
    <cellStyle name="Normál 4 4 4" xfId="99" xr:uid="{00000000-0005-0000-0000-000072000000}"/>
    <cellStyle name="Normál 4 5" xfId="28" xr:uid="{00000000-0005-0000-0000-000073000000}"/>
    <cellStyle name="Normál 4 5 2" xfId="48" xr:uid="{00000000-0005-0000-0000-000074000000}"/>
    <cellStyle name="Normál 4 5 2 2" xfId="111" xr:uid="{00000000-0005-0000-0000-000075000000}"/>
    <cellStyle name="Normál 4 5 3" xfId="74" xr:uid="{00000000-0005-0000-0000-000076000000}"/>
    <cellStyle name="Normál 4 5 3 2" xfId="136" xr:uid="{00000000-0005-0000-0000-000077000000}"/>
    <cellStyle name="Normál 4 5 4" xfId="93" xr:uid="{00000000-0005-0000-0000-000078000000}"/>
    <cellStyle name="Normál 4 6" xfId="46" xr:uid="{00000000-0005-0000-0000-000079000000}"/>
    <cellStyle name="Normál 4 6 2" xfId="109" xr:uid="{00000000-0005-0000-0000-00007A000000}"/>
    <cellStyle name="Normál 4 7" xfId="63" xr:uid="{00000000-0005-0000-0000-00007B000000}"/>
    <cellStyle name="Normál 4 7 2" xfId="125" xr:uid="{00000000-0005-0000-0000-00007C000000}"/>
    <cellStyle name="Normál 4 8" xfId="85" xr:uid="{00000000-0005-0000-0000-00007D000000}"/>
    <cellStyle name="Normál 5" xfId="18" xr:uid="{00000000-0005-0000-0000-00007E000000}"/>
    <cellStyle name="Normál 5 2" xfId="24" xr:uid="{00000000-0005-0000-0000-00007F000000}"/>
    <cellStyle name="Normál 5 3" xfId="45" xr:uid="{00000000-0005-0000-0000-000080000000}"/>
    <cellStyle name="Normál 5 3 2" xfId="108" xr:uid="{00000000-0005-0000-0000-000081000000}"/>
    <cellStyle name="Pénznem 2" xfId="6" xr:uid="{00000000-0005-0000-0000-000082000000}"/>
    <cellStyle name="Pénznem 2 2" xfId="15" xr:uid="{00000000-0005-0000-0000-000083000000}"/>
    <cellStyle name="Pénznem 2 2 2" xfId="53" xr:uid="{00000000-0005-0000-0000-000084000000}"/>
    <cellStyle name="Pénznem 2 2 2 2" xfId="144" xr:uid="{7C12C7EA-F539-4C0D-A714-7EFA6D3FDD9B}"/>
    <cellStyle name="Pénznem 2 2 3" xfId="80" xr:uid="{00000000-0005-0000-0000-000085000000}"/>
    <cellStyle name="Pénznem 2 2 3 2" xfId="147" xr:uid="{F6549421-BA0B-4E43-AB98-C2E17991961C}"/>
    <cellStyle name="Pénznem 2 2 4" xfId="142" xr:uid="{E6B09B0B-3590-4711-BA2A-1D11894976AC}"/>
    <cellStyle name="Pénznem 2 3" xfId="30" xr:uid="{00000000-0005-0000-0000-000086000000}"/>
    <cellStyle name="Pénznem 2 3 2" xfId="143" xr:uid="{EE085766-0BDF-4E74-A6BF-6C980409127F}"/>
    <cellStyle name="Pénznem 2 4" xfId="78" xr:uid="{00000000-0005-0000-0000-000087000000}"/>
    <cellStyle name="Pénznem 2 4 2" xfId="145" xr:uid="{30DBB57D-3E8A-422D-B3A4-F3D481B1A1EC}"/>
    <cellStyle name="Pénznem 2 5" xfId="141" xr:uid="{1BAF1EE2-8128-4CCD-95E6-989BEDDF5EB1}"/>
    <cellStyle name="Pénznem 3" xfId="4" xr:uid="{00000000-0005-0000-0000-000088000000}"/>
    <cellStyle name="Pénznem 3 2" xfId="79" xr:uid="{00000000-0005-0000-0000-000089000000}"/>
    <cellStyle name="Pénznem 3 2 2" xfId="146" xr:uid="{A874EB1B-2AD9-4542-8A1D-4C848FAED2FD}"/>
    <cellStyle name="Pénznem 3 3" xfId="140" xr:uid="{3BF70F64-F401-449C-8800-56740A610F76}"/>
    <cellStyle name="Standard_Munka12" xfId="11" xr:uid="{00000000-0005-0000-0000-00008A000000}"/>
    <cellStyle name="TableStyleLight1" xfId="16" xr:uid="{00000000-0005-0000-0000-00008B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17"/>
  <sheetViews>
    <sheetView tabSelected="1" workbookViewId="0">
      <selection activeCell="A17" sqref="A17"/>
    </sheetView>
  </sheetViews>
  <sheetFormatPr defaultRowHeight="15"/>
  <cols>
    <col min="1" max="1" width="30.7109375" customWidth="1"/>
    <col min="2" max="2" width="8.7109375" customWidth="1"/>
    <col min="3" max="3" width="12.7109375" customWidth="1"/>
    <col min="4" max="4" width="16.140625" customWidth="1"/>
  </cols>
  <sheetData>
    <row r="1" spans="1:4" ht="76.5" customHeight="1">
      <c r="A1" s="169" t="s">
        <v>291</v>
      </c>
      <c r="B1" s="169"/>
      <c r="C1" s="169"/>
      <c r="D1" s="169"/>
    </row>
    <row r="3" spans="1:4">
      <c r="A3" s="172"/>
      <c r="B3" s="172"/>
      <c r="C3" s="172"/>
      <c r="D3" s="172"/>
    </row>
    <row r="5" spans="1:4" ht="18.75">
      <c r="A5" s="173" t="s">
        <v>292</v>
      </c>
      <c r="B5" s="173"/>
      <c r="C5" s="173"/>
      <c r="D5" s="173"/>
    </row>
    <row r="6" spans="1:4">
      <c r="A6" s="2" t="s">
        <v>1</v>
      </c>
      <c r="B6" s="3"/>
      <c r="C6" s="3" t="s">
        <v>2</v>
      </c>
      <c r="D6" s="3" t="s">
        <v>3</v>
      </c>
    </row>
    <row r="7" spans="1:4">
      <c r="A7" s="4" t="s">
        <v>293</v>
      </c>
      <c r="C7" s="5">
        <f>+'Fejezet összesítő'!C5+'Fejezet összesítő'!C8+'Fejezet összesítő'!C11</f>
        <v>0</v>
      </c>
      <c r="D7" s="133">
        <f>+'Fejezet összesítő'!D5+'Fejezet összesítő'!D8+'Fejezet összesítő'!D11</f>
        <v>0</v>
      </c>
    </row>
    <row r="8" spans="1:4">
      <c r="A8" s="4" t="s">
        <v>294</v>
      </c>
      <c r="C8" s="174">
        <f>ROUND(C7+D7,0)</f>
        <v>0</v>
      </c>
      <c r="D8" s="174"/>
    </row>
    <row r="9" spans="1:4">
      <c r="A9" s="4" t="s">
        <v>295</v>
      </c>
      <c r="B9" s="6">
        <v>0.27</v>
      </c>
      <c r="C9" s="174">
        <f>ROUND(C8*B9,0)</f>
        <v>0</v>
      </c>
      <c r="D9" s="174"/>
    </row>
    <row r="10" spans="1:4">
      <c r="A10" s="7" t="s">
        <v>296</v>
      </c>
      <c r="B10" s="7"/>
      <c r="C10" s="170">
        <f>ROUND(C9+C8,0)</f>
        <v>0</v>
      </c>
      <c r="D10" s="170"/>
    </row>
    <row r="17" spans="1:4">
      <c r="A17" s="141"/>
      <c r="C17" s="171" t="s">
        <v>297</v>
      </c>
      <c r="D17" s="171"/>
    </row>
  </sheetData>
  <mergeCells count="7">
    <mergeCell ref="A1:D1"/>
    <mergeCell ref="C10:D10"/>
    <mergeCell ref="C17:D17"/>
    <mergeCell ref="A3:D3"/>
    <mergeCell ref="A5:D5"/>
    <mergeCell ref="C8:D8"/>
    <mergeCell ref="C9:D9"/>
  </mergeCells>
  <printOptions horizontalCentered="1" verticalCentered="1"/>
  <pageMargins left="0.70866141732283472" right="0.70866141732283472" top="0.74803149606299213" bottom="0.74803149606299213" header="0.31496062992125984" footer="0.31496062992125984"/>
  <pageSetup paperSize="9" scale="11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11"/>
  <sheetViews>
    <sheetView workbookViewId="0"/>
  </sheetViews>
  <sheetFormatPr defaultColWidth="9.140625" defaultRowHeight="15"/>
  <cols>
    <col min="1" max="1" width="4.7109375" style="19" customWidth="1"/>
    <col min="2" max="2" width="23.85546875" style="19" bestFit="1" customWidth="1"/>
    <col min="3" max="4" width="12.7109375" style="19" customWidth="1"/>
    <col min="5" max="16384" width="9.140625" style="19"/>
  </cols>
  <sheetData>
    <row r="1" spans="1:4">
      <c r="A1" s="2" t="s">
        <v>0</v>
      </c>
      <c r="B1" s="2" t="s">
        <v>374</v>
      </c>
      <c r="C1" s="3" t="s">
        <v>2</v>
      </c>
      <c r="D1" s="3" t="s">
        <v>3</v>
      </c>
    </row>
    <row r="2" spans="1:4">
      <c r="A2" s="175" t="s">
        <v>375</v>
      </c>
      <c r="B2" s="175"/>
      <c r="C2" s="48"/>
      <c r="D2" s="48"/>
    </row>
    <row r="3" spans="1:4">
      <c r="A3" s="21">
        <v>1</v>
      </c>
      <c r="B3" s="21" t="s">
        <v>376</v>
      </c>
      <c r="C3" s="23">
        <f>'Építész munkanem összesítő'!C20</f>
        <v>0</v>
      </c>
      <c r="D3" s="23">
        <f>+'Építész munkanem összesítő'!D20</f>
        <v>0</v>
      </c>
    </row>
    <row r="4" spans="1:4" s="65" customFormat="1">
      <c r="A4" s="71">
        <v>2</v>
      </c>
      <c r="B4" s="71" t="s">
        <v>385</v>
      </c>
      <c r="C4" s="67">
        <f>'Építész munkanem összesítő'!C31</f>
        <v>0</v>
      </c>
      <c r="D4" s="67">
        <f>'Építész munkanem összesítő'!D31</f>
        <v>0</v>
      </c>
    </row>
    <row r="5" spans="1:4">
      <c r="A5" s="7"/>
      <c r="B5" s="7" t="s">
        <v>377</v>
      </c>
      <c r="C5" s="7">
        <f>ROUND(SUM(C3:C4),0)</f>
        <v>0</v>
      </c>
      <c r="D5" s="7">
        <f>ROUND(SUM(D3:D4),0)</f>
        <v>0</v>
      </c>
    </row>
    <row r="6" spans="1:4">
      <c r="A6" s="175" t="s">
        <v>378</v>
      </c>
      <c r="B6" s="175"/>
      <c r="C6" s="48"/>
      <c r="D6" s="48"/>
    </row>
    <row r="7" spans="1:4">
      <c r="A7" s="134">
        <v>1</v>
      </c>
      <c r="B7" s="134" t="s">
        <v>376</v>
      </c>
      <c r="C7" s="23">
        <f>+'Gépész munkanem összesítő'!C8</f>
        <v>0</v>
      </c>
      <c r="D7" s="132">
        <f>+'Gépész munkanem összesítő'!D8</f>
        <v>0</v>
      </c>
    </row>
    <row r="8" spans="1:4" ht="29.25" customHeight="1">
      <c r="A8" s="7"/>
      <c r="B8" s="7" t="s">
        <v>377</v>
      </c>
      <c r="C8" s="7">
        <f>ROUND(SUM(C7:C7),0)</f>
        <v>0</v>
      </c>
      <c r="D8" s="7">
        <f>ROUND(SUM(D7:D7),0)</f>
        <v>0</v>
      </c>
    </row>
    <row r="9" spans="1:4">
      <c r="A9" s="175" t="s">
        <v>341</v>
      </c>
      <c r="B9" s="175"/>
      <c r="C9" s="48"/>
      <c r="D9" s="48"/>
    </row>
    <row r="10" spans="1:4">
      <c r="A10" s="134">
        <v>1</v>
      </c>
      <c r="B10" s="134" t="s">
        <v>376</v>
      </c>
      <c r="C10" s="23">
        <f>+'Elektromos munkanem összesítő'!C9</f>
        <v>0</v>
      </c>
      <c r="D10" s="160">
        <f>+'Elektromos munkanem összesítő'!D9</f>
        <v>0</v>
      </c>
    </row>
    <row r="11" spans="1:4" ht="30" customHeight="1">
      <c r="A11" s="7"/>
      <c r="B11" s="7" t="s">
        <v>377</v>
      </c>
      <c r="C11" s="7">
        <f>ROUND(SUM(C10:C10),0)</f>
        <v>0</v>
      </c>
      <c r="D11" s="7">
        <f>ROUND(SUM(D10:D10),0)</f>
        <v>0</v>
      </c>
    </row>
  </sheetData>
  <mergeCells count="3">
    <mergeCell ref="A2:B2"/>
    <mergeCell ref="A6:B6"/>
    <mergeCell ref="A9:B9"/>
  </mergeCells>
  <phoneticPr fontId="27" type="noConversion"/>
  <printOptions horizontalCentered="1" gridLines="1"/>
  <pageMargins left="0.70866141732283472" right="0.70866141732283472" top="0.74803149606299213" bottom="0.74803149606299213"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31"/>
  <sheetViews>
    <sheetView workbookViewId="0"/>
  </sheetViews>
  <sheetFormatPr defaultRowHeight="15"/>
  <cols>
    <col min="1" max="1" width="4.7109375" customWidth="1"/>
    <col min="2" max="2" width="30.7109375" customWidth="1"/>
    <col min="3" max="4" width="12.7109375" customWidth="1"/>
  </cols>
  <sheetData>
    <row r="1" spans="1:4">
      <c r="A1" s="2" t="s">
        <v>0</v>
      </c>
      <c r="B1" s="2" t="s">
        <v>1</v>
      </c>
      <c r="C1" s="3" t="s">
        <v>2</v>
      </c>
      <c r="D1" s="3" t="s">
        <v>3</v>
      </c>
    </row>
    <row r="2" spans="1:4" s="57" customFormat="1">
      <c r="A2" s="172" t="s">
        <v>376</v>
      </c>
      <c r="B2" s="172"/>
      <c r="C2" s="61"/>
      <c r="D2" s="61"/>
    </row>
    <row r="3" spans="1:4" ht="25.5">
      <c r="A3" s="4" t="s">
        <v>4</v>
      </c>
      <c r="B3" s="4" t="s">
        <v>5</v>
      </c>
      <c r="C3" s="8">
        <f>'1-2'!H4</f>
        <v>0</v>
      </c>
      <c r="D3" s="8">
        <f>'1-2'!I4</f>
        <v>0</v>
      </c>
    </row>
    <row r="4" spans="1:4" s="68" customFormat="1">
      <c r="A4" s="76" t="s">
        <v>386</v>
      </c>
      <c r="B4" s="76" t="s">
        <v>387</v>
      </c>
      <c r="C4" s="73">
        <f>+'1-9'!H6</f>
        <v>0</v>
      </c>
      <c r="D4" s="132">
        <f>+'1-9'!I6</f>
        <v>0</v>
      </c>
    </row>
    <row r="5" spans="1:4" s="49" customFormat="1">
      <c r="A5" s="60">
        <v>12</v>
      </c>
      <c r="B5" s="58" t="s">
        <v>384</v>
      </c>
      <c r="C5" s="59">
        <f>'1-12'!H7</f>
        <v>0</v>
      </c>
      <c r="D5" s="59">
        <f>'1-12'!I7</f>
        <v>0</v>
      </c>
    </row>
    <row r="6" spans="1:4">
      <c r="A6" s="4" t="s">
        <v>25</v>
      </c>
      <c r="B6" s="4" t="s">
        <v>26</v>
      </c>
      <c r="C6" s="8">
        <f>'1-15'!H3</f>
        <v>0</v>
      </c>
      <c r="D6" s="8">
        <f>'1-15'!I3</f>
        <v>0</v>
      </c>
    </row>
    <row r="7" spans="1:4">
      <c r="A7" s="4" t="s">
        <v>32</v>
      </c>
      <c r="B7" s="4" t="s">
        <v>33</v>
      </c>
      <c r="C7" s="8">
        <f>+'1-21'!H5</f>
        <v>0</v>
      </c>
      <c r="D7" s="8">
        <f>'1-21'!I5</f>
        <v>0</v>
      </c>
    </row>
    <row r="8" spans="1:4" s="77" customFormat="1">
      <c r="A8" s="60">
        <v>23</v>
      </c>
      <c r="B8" s="84" t="s">
        <v>467</v>
      </c>
      <c r="C8" s="86">
        <f>SUM('1-23'!H3)</f>
        <v>0</v>
      </c>
      <c r="D8" s="86">
        <f>SUM('1-23'!I3)</f>
        <v>0</v>
      </c>
    </row>
    <row r="9" spans="1:4">
      <c r="A9" s="4" t="s">
        <v>45</v>
      </c>
      <c r="B9" s="4" t="s">
        <v>46</v>
      </c>
      <c r="C9" s="8">
        <f>'1-31'!H5</f>
        <v>0</v>
      </c>
      <c r="D9" s="8">
        <f>'1-31'!I5</f>
        <v>0</v>
      </c>
    </row>
    <row r="10" spans="1:4" ht="25.5">
      <c r="A10" s="14">
        <v>32</v>
      </c>
      <c r="B10" s="4" t="s">
        <v>298</v>
      </c>
      <c r="C10" s="8">
        <f>'1-32'!H3</f>
        <v>0</v>
      </c>
      <c r="D10" s="8">
        <f>'1-32'!I3</f>
        <v>0</v>
      </c>
    </row>
    <row r="11" spans="1:4">
      <c r="A11" s="4" t="s">
        <v>56</v>
      </c>
      <c r="B11" s="4" t="s">
        <v>57</v>
      </c>
      <c r="C11" s="8">
        <f>'1-33'!H4</f>
        <v>0</v>
      </c>
      <c r="D11" s="8">
        <f>'1-33'!I4</f>
        <v>0</v>
      </c>
    </row>
    <row r="12" spans="1:4" ht="25.5">
      <c r="A12" s="4" t="s">
        <v>61</v>
      </c>
      <c r="B12" s="4" t="s">
        <v>62</v>
      </c>
      <c r="C12" s="8">
        <f>'1-34'!H3</f>
        <v>0</v>
      </c>
      <c r="D12" s="8">
        <f>'1-34'!I3</f>
        <v>0</v>
      </c>
    </row>
    <row r="13" spans="1:4">
      <c r="A13" s="4" t="s">
        <v>65</v>
      </c>
      <c r="B13" s="4" t="s">
        <v>66</v>
      </c>
      <c r="C13" s="8">
        <f>'1-35'!H13</f>
        <v>0</v>
      </c>
      <c r="D13" s="8">
        <f>'1-35'!I13</f>
        <v>0</v>
      </c>
    </row>
    <row r="14" spans="1:4">
      <c r="A14" s="4" t="s">
        <v>84</v>
      </c>
      <c r="B14" s="4" t="s">
        <v>85</v>
      </c>
      <c r="C14" s="8">
        <f>'1-36'!H18</f>
        <v>0</v>
      </c>
      <c r="D14" s="8">
        <f>'1-36'!I18</f>
        <v>0</v>
      </c>
    </row>
    <row r="15" spans="1:4">
      <c r="A15" s="4" t="s">
        <v>133</v>
      </c>
      <c r="B15" s="4" t="s">
        <v>134</v>
      </c>
      <c r="C15" s="8">
        <f>'1-39'!H3</f>
        <v>0</v>
      </c>
      <c r="D15" s="8">
        <f>'1-39'!I3</f>
        <v>0</v>
      </c>
    </row>
    <row r="16" spans="1:4">
      <c r="A16" s="4" t="s">
        <v>138</v>
      </c>
      <c r="B16" s="4" t="s">
        <v>139</v>
      </c>
      <c r="C16" s="8">
        <f>'1-41'!H13</f>
        <v>0</v>
      </c>
      <c r="D16" s="8">
        <f>'1-41'!I13</f>
        <v>0</v>
      </c>
    </row>
    <row r="17" spans="1:4">
      <c r="A17" s="4" t="s">
        <v>143</v>
      </c>
      <c r="B17" s="4" t="s">
        <v>144</v>
      </c>
      <c r="C17" s="8">
        <f>'1-43'!H13</f>
        <v>0</v>
      </c>
      <c r="D17" s="8">
        <f>'1-43'!I13</f>
        <v>0</v>
      </c>
    </row>
    <row r="18" spans="1:4">
      <c r="A18" s="4" t="s">
        <v>166</v>
      </c>
      <c r="B18" s="4" t="s">
        <v>167</v>
      </c>
      <c r="C18" s="8">
        <f>'1-44'!H16</f>
        <v>0</v>
      </c>
      <c r="D18" s="8">
        <f>'1-44'!I16</f>
        <v>0</v>
      </c>
    </row>
    <row r="19" spans="1:4">
      <c r="A19" s="4" t="s">
        <v>212</v>
      </c>
      <c r="B19" s="4" t="s">
        <v>213</v>
      </c>
      <c r="C19" s="8">
        <f>'1-48'!H30</f>
        <v>0</v>
      </c>
      <c r="D19" s="8">
        <f>'1-48'!I30</f>
        <v>0</v>
      </c>
    </row>
    <row r="20" spans="1:4" ht="31.5" customHeight="1">
      <c r="A20" s="64"/>
      <c r="B20" s="72" t="s">
        <v>921</v>
      </c>
      <c r="C20" s="7">
        <f>ROUND(SUM(C3:C19),0)</f>
        <v>0</v>
      </c>
      <c r="D20" s="7">
        <f>ROUND(SUM(D3:D19),0)</f>
        <v>0</v>
      </c>
    </row>
    <row r="21" spans="1:4" s="100" customFormat="1">
      <c r="A21" s="172" t="s">
        <v>385</v>
      </c>
      <c r="B21" s="172"/>
      <c r="C21" s="137"/>
      <c r="D21" s="137"/>
    </row>
    <row r="22" spans="1:4" s="100" customFormat="1">
      <c r="A22" s="60">
        <v>15</v>
      </c>
      <c r="B22" s="134" t="s">
        <v>26</v>
      </c>
      <c r="C22" s="132">
        <f>SUM('2-15'!H3)</f>
        <v>0</v>
      </c>
      <c r="D22" s="132">
        <f>SUM('2-15'!I3)</f>
        <v>0</v>
      </c>
    </row>
    <row r="23" spans="1:4" s="100" customFormat="1">
      <c r="A23" s="60">
        <v>21</v>
      </c>
      <c r="B23" s="134" t="s">
        <v>33</v>
      </c>
      <c r="C23" s="132">
        <f>SUM('2-21'!H3)</f>
        <v>0</v>
      </c>
      <c r="D23" s="132">
        <f>SUM('2-21'!I3)</f>
        <v>0</v>
      </c>
    </row>
    <row r="24" spans="1:4" s="56" customFormat="1">
      <c r="A24" s="4" t="s">
        <v>41</v>
      </c>
      <c r="B24" s="4" t="s">
        <v>42</v>
      </c>
      <c r="C24" s="8">
        <f>'2-22'!H3</f>
        <v>0</v>
      </c>
      <c r="D24" s="8">
        <f>'2-22'!I3</f>
        <v>0</v>
      </c>
    </row>
    <row r="25" spans="1:4">
      <c r="A25" s="62" t="s">
        <v>128</v>
      </c>
      <c r="B25" s="62" t="s">
        <v>129</v>
      </c>
      <c r="C25" s="63">
        <f>'2-37'!H3</f>
        <v>0</v>
      </c>
      <c r="D25" s="63">
        <f>'2-37'!I3</f>
        <v>0</v>
      </c>
    </row>
    <row r="26" spans="1:4" s="100" customFormat="1">
      <c r="A26" s="134" t="s">
        <v>133</v>
      </c>
      <c r="B26" s="134" t="s">
        <v>134</v>
      </c>
      <c r="C26" s="132">
        <f>SUM('2-39'!H3)</f>
        <v>0</v>
      </c>
      <c r="D26" s="132">
        <f>SUM('2-39'!I3)</f>
        <v>0</v>
      </c>
    </row>
    <row r="27" spans="1:4" ht="25.5">
      <c r="A27" s="62" t="s">
        <v>200</v>
      </c>
      <c r="B27" s="62" t="s">
        <v>201</v>
      </c>
      <c r="C27" s="63">
        <f>'2-45'!H3</f>
        <v>0</v>
      </c>
      <c r="D27" s="63">
        <f>'2-45'!I3</f>
        <v>0</v>
      </c>
    </row>
    <row r="28" spans="1:4">
      <c r="A28" s="62" t="s">
        <v>204</v>
      </c>
      <c r="B28" s="62" t="s">
        <v>205</v>
      </c>
      <c r="C28" s="63">
        <f>'2-47'!H10</f>
        <v>0</v>
      </c>
      <c r="D28" s="63">
        <f>'2-47'!I10</f>
        <v>0</v>
      </c>
    </row>
    <row r="29" spans="1:4" ht="25.5">
      <c r="A29" s="62" t="s">
        <v>270</v>
      </c>
      <c r="B29" s="62" t="s">
        <v>271</v>
      </c>
      <c r="C29" s="63">
        <f>'2-61'!H3</f>
        <v>0</v>
      </c>
      <c r="D29" s="63">
        <f>'2-61'!I3</f>
        <v>0</v>
      </c>
    </row>
    <row r="30" spans="1:4">
      <c r="A30" s="62" t="s">
        <v>276</v>
      </c>
      <c r="B30" s="62" t="s">
        <v>277</v>
      </c>
      <c r="C30" s="63">
        <f>'2-62'!H6</f>
        <v>0</v>
      </c>
      <c r="D30" s="63">
        <f>'2-62'!I6</f>
        <v>0</v>
      </c>
    </row>
    <row r="31" spans="1:4" ht="28.5">
      <c r="A31" s="66"/>
      <c r="B31" s="72" t="s">
        <v>922</v>
      </c>
      <c r="C31" s="66">
        <f>SUM(C22:C30)</f>
        <v>0</v>
      </c>
      <c r="D31" s="72">
        <f>SUM(D22:D30)</f>
        <v>0</v>
      </c>
    </row>
  </sheetData>
  <mergeCells count="2">
    <mergeCell ref="A2:B2"/>
    <mergeCell ref="A21:B21"/>
  </mergeCells>
  <phoneticPr fontId="27" type="noConversion"/>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M4"/>
  <sheetViews>
    <sheetView workbookViewId="0"/>
  </sheetViews>
  <sheetFormatPr defaultRowHeight="15"/>
  <cols>
    <col min="1" max="1" width="4.7109375" customWidth="1"/>
    <col min="2" max="2" width="20.7109375" customWidth="1"/>
    <col min="3" max="3" width="35.7109375" customWidth="1"/>
    <col min="4" max="4" width="7.7109375" customWidth="1"/>
    <col min="5" max="5" width="8.7109375" customWidth="1"/>
    <col min="6" max="9" width="12.7109375" customWidth="1"/>
    <col min="10" max="10" width="20.7109375" customWidth="1"/>
    <col min="11" max="11" width="12.7109375" customWidth="1"/>
    <col min="12" max="12" width="6.7109375" customWidth="1"/>
    <col min="13" max="13" width="8.7109375" customWidth="1"/>
  </cols>
  <sheetData>
    <row r="1" spans="1:13" ht="25.5">
      <c r="A1" s="2" t="s">
        <v>0</v>
      </c>
      <c r="B1" s="2" t="s">
        <v>6</v>
      </c>
      <c r="C1" s="2" t="s">
        <v>7</v>
      </c>
      <c r="D1" s="3" t="s">
        <v>8</v>
      </c>
      <c r="E1" s="3" t="s">
        <v>9</v>
      </c>
      <c r="F1" s="3" t="s">
        <v>10</v>
      </c>
      <c r="G1" s="3" t="s">
        <v>11</v>
      </c>
      <c r="H1" s="3" t="s">
        <v>12</v>
      </c>
      <c r="I1" s="3" t="s">
        <v>13</v>
      </c>
      <c r="J1" s="9" t="s">
        <v>14</v>
      </c>
      <c r="K1" s="9" t="s">
        <v>15</v>
      </c>
      <c r="L1" s="9" t="s">
        <v>16</v>
      </c>
      <c r="M1" s="9" t="s">
        <v>17</v>
      </c>
    </row>
    <row r="2" spans="1:13" ht="51">
      <c r="A2" s="4">
        <v>1</v>
      </c>
      <c r="B2" s="1" t="s">
        <v>18</v>
      </c>
      <c r="C2" s="4" t="s">
        <v>19</v>
      </c>
      <c r="D2" s="1">
        <v>6001.87</v>
      </c>
      <c r="E2" s="4" t="s">
        <v>20</v>
      </c>
      <c r="F2" s="8">
        <v>0</v>
      </c>
      <c r="G2" s="8">
        <v>0</v>
      </c>
      <c r="H2" s="5">
        <f>ROUND(F2*D2,0)</f>
        <v>0</v>
      </c>
      <c r="I2" s="5">
        <f>ROUND(G2*D2,0)</f>
        <v>0</v>
      </c>
      <c r="J2" s="10"/>
      <c r="K2" s="11"/>
      <c r="L2" s="4"/>
      <c r="M2" s="4">
        <v>2</v>
      </c>
    </row>
    <row r="3" spans="1:13" ht="38.25">
      <c r="A3" s="4">
        <v>2</v>
      </c>
      <c r="B3" s="1" t="s">
        <v>21</v>
      </c>
      <c r="C3" s="4" t="s">
        <v>22</v>
      </c>
      <c r="D3" s="1">
        <v>38.409999999999997</v>
      </c>
      <c r="E3" s="4" t="s">
        <v>23</v>
      </c>
      <c r="F3" s="8">
        <v>0</v>
      </c>
      <c r="G3" s="8">
        <v>0</v>
      </c>
      <c r="H3" s="5">
        <f>ROUND(F3*D3,0)</f>
        <v>0</v>
      </c>
      <c r="I3" s="5">
        <f>ROUND(G3*D3,0)</f>
        <v>0</v>
      </c>
      <c r="J3" s="10"/>
      <c r="K3" s="11"/>
      <c r="L3" s="4"/>
      <c r="M3" s="4">
        <v>2</v>
      </c>
    </row>
    <row r="4" spans="1:13">
      <c r="A4" s="7"/>
      <c r="B4" s="7"/>
      <c r="C4" s="7" t="s">
        <v>24</v>
      </c>
      <c r="D4" s="7"/>
      <c r="E4" s="7"/>
      <c r="F4" s="7"/>
      <c r="G4" s="7"/>
      <c r="H4" s="12">
        <f>ROUND(SUM(H2:H3),0)</f>
        <v>0</v>
      </c>
      <c r="I4" s="12">
        <f>ROUND(SUM(I2:I3),0)</f>
        <v>0</v>
      </c>
    </row>
  </sheetData>
  <printOptions gridLines="1"/>
  <pageMargins left="0.70866141732283472" right="0.70866141732283472" top="0.74803149606299213" bottom="0.74803149606299213" header="0.31496062992125984" footer="0.31496062992125984"/>
  <pageSetup paperSize="9" scale="74"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M6"/>
  <sheetViews>
    <sheetView workbookViewId="0"/>
  </sheetViews>
  <sheetFormatPr defaultColWidth="9.140625" defaultRowHeight="15"/>
  <cols>
    <col min="1" max="1" width="4.7109375" style="68" customWidth="1"/>
    <col min="2" max="2" width="20.7109375" style="68" customWidth="1"/>
    <col min="3" max="3" width="35.7109375" style="68" customWidth="1"/>
    <col min="4" max="4" width="7.7109375" style="68" customWidth="1"/>
    <col min="5" max="5" width="8.7109375" style="68" customWidth="1"/>
    <col min="6" max="9" width="12.7109375" style="68" customWidth="1"/>
    <col min="10" max="10" width="21.5703125" style="68" customWidth="1"/>
    <col min="11" max="11" width="12.7109375" style="68" customWidth="1"/>
    <col min="12" max="12" width="6.7109375" style="68" customWidth="1"/>
    <col min="13" max="13" width="8.7109375" style="68" customWidth="1"/>
    <col min="14" max="16384" width="9.140625" style="68"/>
  </cols>
  <sheetData>
    <row r="1" spans="1:13" ht="25.5">
      <c r="A1" s="69" t="s">
        <v>0</v>
      </c>
      <c r="B1" s="69" t="s">
        <v>6</v>
      </c>
      <c r="C1" s="69" t="s">
        <v>7</v>
      </c>
      <c r="D1" s="70" t="s">
        <v>8</v>
      </c>
      <c r="E1" s="70" t="s">
        <v>9</v>
      </c>
      <c r="F1" s="70" t="s">
        <v>10</v>
      </c>
      <c r="G1" s="70" t="s">
        <v>11</v>
      </c>
      <c r="H1" s="70" t="s">
        <v>12</v>
      </c>
      <c r="I1" s="70" t="s">
        <v>13</v>
      </c>
      <c r="J1" s="74" t="s">
        <v>14</v>
      </c>
      <c r="K1" s="74" t="s">
        <v>15</v>
      </c>
      <c r="L1" s="74" t="s">
        <v>16</v>
      </c>
      <c r="M1" s="74" t="s">
        <v>17</v>
      </c>
    </row>
    <row r="2" spans="1:13" s="77" customFormat="1" ht="15" customHeight="1">
      <c r="A2" s="84">
        <v>1</v>
      </c>
      <c r="B2" s="94" t="s">
        <v>439</v>
      </c>
      <c r="C2" s="84" t="s">
        <v>440</v>
      </c>
      <c r="D2" s="94">
        <v>6.7</v>
      </c>
      <c r="E2" s="84" t="s">
        <v>72</v>
      </c>
      <c r="F2" s="86">
        <v>0</v>
      </c>
      <c r="G2" s="86">
        <v>0</v>
      </c>
      <c r="H2" s="85">
        <f>ROUND(F2*D2,0)</f>
        <v>0</v>
      </c>
      <c r="I2" s="85">
        <f>ROUND(D2*G2,0)</f>
        <v>0</v>
      </c>
      <c r="J2" s="87"/>
      <c r="K2" s="88"/>
      <c r="L2" s="84"/>
      <c r="M2" s="84"/>
    </row>
    <row r="3" spans="1:13" ht="51">
      <c r="A3" s="79">
        <v>2</v>
      </c>
      <c r="B3" s="78" t="s">
        <v>388</v>
      </c>
      <c r="C3" s="79" t="s">
        <v>390</v>
      </c>
      <c r="D3" s="78">
        <v>1</v>
      </c>
      <c r="E3" s="79" t="s">
        <v>39</v>
      </c>
      <c r="F3" s="160">
        <v>0</v>
      </c>
      <c r="G3" s="160">
        <v>0</v>
      </c>
      <c r="H3" s="80">
        <f>ROUND(F3*D3,0)</f>
        <v>0</v>
      </c>
      <c r="I3" s="80">
        <f>ROUND(D3*G3,0)</f>
        <v>0</v>
      </c>
      <c r="J3" s="81" t="s">
        <v>389</v>
      </c>
      <c r="K3" s="82"/>
      <c r="L3" s="79"/>
      <c r="M3" s="79">
        <v>9</v>
      </c>
    </row>
    <row r="4" spans="1:13" s="100" customFormat="1" ht="114.75">
      <c r="A4" s="134">
        <v>3</v>
      </c>
      <c r="B4" s="145" t="s">
        <v>982</v>
      </c>
      <c r="C4" s="134" t="s">
        <v>983</v>
      </c>
      <c r="D4" s="144">
        <v>17.5</v>
      </c>
      <c r="E4" s="134" t="s">
        <v>72</v>
      </c>
      <c r="F4" s="160">
        <v>0</v>
      </c>
      <c r="G4" s="160">
        <v>0</v>
      </c>
      <c r="H4" s="133">
        <f>ROUND(F4*D4,0)</f>
        <v>0</v>
      </c>
      <c r="I4" s="133">
        <f>ROUND(D4*G4,0)</f>
        <v>0</v>
      </c>
      <c r="J4" s="104"/>
      <c r="K4" s="135"/>
      <c r="L4" s="134"/>
      <c r="M4" s="134"/>
    </row>
    <row r="5" spans="1:13" s="100" customFormat="1" ht="153">
      <c r="A5" s="134">
        <v>4</v>
      </c>
      <c r="B5" s="144" t="s">
        <v>984</v>
      </c>
      <c r="C5" s="134" t="s">
        <v>985</v>
      </c>
      <c r="D5" s="144">
        <v>0.18</v>
      </c>
      <c r="E5" s="134" t="s">
        <v>29</v>
      </c>
      <c r="F5" s="160">
        <v>0</v>
      </c>
      <c r="G5" s="160">
        <v>0</v>
      </c>
      <c r="H5" s="133">
        <f>ROUND(F5*D5,0)</f>
        <v>0</v>
      </c>
      <c r="I5" s="133">
        <f>ROUND(D5*G5,0)</f>
        <v>0</v>
      </c>
      <c r="J5" s="104"/>
      <c r="K5" s="135"/>
      <c r="L5" s="134"/>
      <c r="M5" s="134"/>
    </row>
    <row r="6" spans="1:13">
      <c r="A6" s="72"/>
      <c r="B6" s="72"/>
      <c r="C6" s="72" t="s">
        <v>24</v>
      </c>
      <c r="D6" s="72"/>
      <c r="E6" s="72"/>
      <c r="F6" s="72"/>
      <c r="G6" s="72"/>
      <c r="H6" s="75">
        <f>ROUND(SUM(H2:H5),0)</f>
        <v>0</v>
      </c>
      <c r="I6" s="75">
        <f>ROUND(SUM(I2:I5),0)</f>
        <v>0</v>
      </c>
    </row>
  </sheetData>
  <printOptions gridLines="1"/>
  <pageMargins left="0.70866141732283472" right="0.70866141732283472" top="0.74803149606299213" bottom="0.74803149606299213" header="0.31496062992125984" footer="0.31496062992125984"/>
  <pageSetup paperSize="9" scale="74"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M7"/>
  <sheetViews>
    <sheetView workbookViewId="0"/>
  </sheetViews>
  <sheetFormatPr defaultColWidth="9.140625" defaultRowHeight="15"/>
  <cols>
    <col min="1" max="1" width="4.7109375" style="19" customWidth="1"/>
    <col min="2" max="2" width="20.7109375" style="19" customWidth="1"/>
    <col min="3" max="3" width="35.7109375" style="19" customWidth="1"/>
    <col min="4" max="4" width="7.7109375" style="19" customWidth="1"/>
    <col min="5" max="5" width="8.7109375" style="19" customWidth="1"/>
    <col min="6" max="9" width="12.7109375" style="19" customWidth="1"/>
    <col min="10" max="10" width="20.7109375" style="19" customWidth="1"/>
    <col min="11" max="11" width="12.7109375" style="19" customWidth="1"/>
    <col min="12" max="12" width="6.7109375" style="19" customWidth="1"/>
    <col min="13" max="13" width="8.7109375" style="19" customWidth="1"/>
    <col min="14" max="16384" width="9.140625" style="19"/>
  </cols>
  <sheetData>
    <row r="1" spans="1:13" ht="25.5">
      <c r="A1" s="2" t="s">
        <v>0</v>
      </c>
      <c r="B1" s="2" t="s">
        <v>6</v>
      </c>
      <c r="C1" s="2" t="s">
        <v>7</v>
      </c>
      <c r="D1" s="3" t="s">
        <v>8</v>
      </c>
      <c r="E1" s="3" t="s">
        <v>9</v>
      </c>
      <c r="F1" s="3" t="s">
        <v>10</v>
      </c>
      <c r="G1" s="3" t="s">
        <v>11</v>
      </c>
      <c r="H1" s="3" t="s">
        <v>12</v>
      </c>
      <c r="I1" s="3" t="s">
        <v>13</v>
      </c>
      <c r="J1" s="9" t="s">
        <v>14</v>
      </c>
      <c r="K1" s="9" t="s">
        <v>15</v>
      </c>
      <c r="L1" s="9" t="s">
        <v>16</v>
      </c>
      <c r="M1" s="9" t="s">
        <v>17</v>
      </c>
    </row>
    <row r="2" spans="1:13" ht="38.25">
      <c r="A2" s="50">
        <v>1</v>
      </c>
      <c r="B2" s="55" t="s">
        <v>379</v>
      </c>
      <c r="C2" s="50" t="s">
        <v>380</v>
      </c>
      <c r="D2" s="55">
        <v>12</v>
      </c>
      <c r="E2" s="50" t="s">
        <v>39</v>
      </c>
      <c r="F2" s="52">
        <v>0</v>
      </c>
      <c r="G2" s="52">
        <v>0</v>
      </c>
      <c r="H2" s="51">
        <f>ROUND(F2*D2,0)</f>
        <v>0</v>
      </c>
      <c r="I2" s="51">
        <f>ROUND(G2*D2,0)</f>
        <v>0</v>
      </c>
      <c r="J2" s="53"/>
      <c r="K2" s="54" t="s">
        <v>381</v>
      </c>
      <c r="L2" s="50" t="s">
        <v>31</v>
      </c>
      <c r="M2" s="50">
        <v>12</v>
      </c>
    </row>
    <row r="3" spans="1:13" s="77" customFormat="1" ht="51">
      <c r="A3" s="84">
        <v>2</v>
      </c>
      <c r="B3" s="94" t="s">
        <v>455</v>
      </c>
      <c r="C3" s="84" t="s">
        <v>456</v>
      </c>
      <c r="D3" s="94">
        <v>12</v>
      </c>
      <c r="E3" s="84" t="s">
        <v>39</v>
      </c>
      <c r="F3" s="160">
        <v>0</v>
      </c>
      <c r="G3" s="160">
        <v>0</v>
      </c>
      <c r="H3" s="85">
        <f t="shared" ref="H3:H5" si="0">ROUND(F3*D3,0)</f>
        <v>0</v>
      </c>
      <c r="I3" s="85">
        <f t="shared" ref="I3:I5" si="1">ROUND(G3*D3,0)</f>
        <v>0</v>
      </c>
      <c r="J3" s="87"/>
      <c r="K3" s="88"/>
      <c r="L3" s="84"/>
      <c r="M3" s="84"/>
    </row>
    <row r="4" spans="1:13" s="77" customFormat="1" ht="38.25">
      <c r="A4" s="84">
        <v>3</v>
      </c>
      <c r="B4" s="94" t="s">
        <v>457</v>
      </c>
      <c r="C4" s="84" t="s">
        <v>458</v>
      </c>
      <c r="D4" s="90">
        <v>50</v>
      </c>
      <c r="E4" s="84" t="s">
        <v>72</v>
      </c>
      <c r="F4" s="160">
        <v>0</v>
      </c>
      <c r="G4" s="160">
        <v>0</v>
      </c>
      <c r="H4" s="85">
        <f t="shared" si="0"/>
        <v>0</v>
      </c>
      <c r="I4" s="85">
        <f t="shared" si="1"/>
        <v>0</v>
      </c>
      <c r="J4" s="87"/>
      <c r="K4" s="88"/>
      <c r="L4" s="84"/>
      <c r="M4" s="84"/>
    </row>
    <row r="5" spans="1:13" s="77" customFormat="1" ht="25.5">
      <c r="A5" s="84">
        <v>4</v>
      </c>
      <c r="B5" s="94" t="s">
        <v>459</v>
      </c>
      <c r="C5" s="84" t="s">
        <v>460</v>
      </c>
      <c r="D5" s="90">
        <v>1</v>
      </c>
      <c r="E5" s="84" t="s">
        <v>39</v>
      </c>
      <c r="F5" s="160">
        <v>0</v>
      </c>
      <c r="G5" s="160">
        <v>0</v>
      </c>
      <c r="H5" s="85">
        <f t="shared" si="0"/>
        <v>0</v>
      </c>
      <c r="I5" s="85">
        <f t="shared" si="1"/>
        <v>0</v>
      </c>
      <c r="J5" s="87"/>
      <c r="K5" s="88"/>
      <c r="L5" s="84"/>
      <c r="M5" s="84"/>
    </row>
    <row r="6" spans="1:13" ht="63.75">
      <c r="A6" s="84">
        <v>5</v>
      </c>
      <c r="B6" s="55" t="s">
        <v>382</v>
      </c>
      <c r="C6" s="134" t="s">
        <v>992</v>
      </c>
      <c r="D6" s="55">
        <v>188.8</v>
      </c>
      <c r="E6" s="50" t="s">
        <v>72</v>
      </c>
      <c r="F6" s="160">
        <v>0</v>
      </c>
      <c r="G6" s="160">
        <v>0</v>
      </c>
      <c r="H6" s="51">
        <f>ROUND(F6*D6,0)</f>
        <v>0</v>
      </c>
      <c r="I6" s="51">
        <f>ROUND(G6*D6,0)</f>
        <v>0</v>
      </c>
      <c r="J6" s="53"/>
      <c r="K6" s="54" t="s">
        <v>383</v>
      </c>
      <c r="L6" s="50" t="s">
        <v>31</v>
      </c>
      <c r="M6" s="50">
        <v>12</v>
      </c>
    </row>
    <row r="7" spans="1:13">
      <c r="A7" s="7"/>
      <c r="B7" s="7"/>
      <c r="C7" s="7" t="s">
        <v>24</v>
      </c>
      <c r="D7" s="7"/>
      <c r="E7" s="7"/>
      <c r="F7" s="7"/>
      <c r="G7" s="7"/>
      <c r="H7" s="12">
        <f>ROUND(SUM(H2:H6),0)</f>
        <v>0</v>
      </c>
      <c r="I7" s="12">
        <f>ROUND(SUM(I2:I6),0)</f>
        <v>0</v>
      </c>
    </row>
  </sheetData>
  <printOptions gridLines="1"/>
  <pageMargins left="0.70866141732283472" right="0.70866141732283472" top="0.74803149606299213" bottom="0.74803149606299213" header="0.31496062992125984" footer="0.31496062992125984"/>
  <pageSetup paperSize="9" scale="74"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M3"/>
  <sheetViews>
    <sheetView workbookViewId="0"/>
  </sheetViews>
  <sheetFormatPr defaultRowHeight="15"/>
  <cols>
    <col min="1" max="1" width="4.7109375" customWidth="1"/>
    <col min="2" max="2" width="20.7109375" customWidth="1"/>
    <col min="3" max="3" width="35.7109375" customWidth="1"/>
    <col min="4" max="4" width="7.7109375" customWidth="1"/>
    <col min="5" max="5" width="8.7109375" customWidth="1"/>
    <col min="6" max="9" width="12.7109375" customWidth="1"/>
    <col min="10" max="10" width="20.7109375" customWidth="1"/>
    <col min="11" max="11" width="12.7109375" customWidth="1"/>
    <col min="12" max="12" width="6.7109375" customWidth="1"/>
    <col min="13" max="13" width="8.7109375" customWidth="1"/>
  </cols>
  <sheetData>
    <row r="1" spans="1:13" ht="25.5">
      <c r="A1" s="2" t="s">
        <v>0</v>
      </c>
      <c r="B1" s="2" t="s">
        <v>6</v>
      </c>
      <c r="C1" s="2" t="s">
        <v>7</v>
      </c>
      <c r="D1" s="3" t="s">
        <v>8</v>
      </c>
      <c r="E1" s="3" t="s">
        <v>9</v>
      </c>
      <c r="F1" s="3" t="s">
        <v>10</v>
      </c>
      <c r="G1" s="3" t="s">
        <v>11</v>
      </c>
      <c r="H1" s="3" t="s">
        <v>12</v>
      </c>
      <c r="I1" s="3" t="s">
        <v>13</v>
      </c>
      <c r="J1" s="9" t="s">
        <v>14</v>
      </c>
      <c r="K1" s="9" t="s">
        <v>15</v>
      </c>
      <c r="L1" s="9" t="s">
        <v>16</v>
      </c>
      <c r="M1" s="9" t="s">
        <v>17</v>
      </c>
    </row>
    <row r="2" spans="1:13" ht="127.5">
      <c r="A2" s="4">
        <v>1</v>
      </c>
      <c r="B2" s="1" t="s">
        <v>27</v>
      </c>
      <c r="C2" s="4" t="s">
        <v>28</v>
      </c>
      <c r="D2" s="1">
        <v>514.83000000000004</v>
      </c>
      <c r="E2" s="4" t="s">
        <v>29</v>
      </c>
      <c r="F2" s="8">
        <v>0</v>
      </c>
      <c r="G2" s="8">
        <v>0</v>
      </c>
      <c r="H2" s="5">
        <f>ROUND(F2*D2,0)</f>
        <v>0</v>
      </c>
      <c r="I2" s="5">
        <f>ROUND(G2*D2,0)</f>
        <v>0</v>
      </c>
      <c r="J2" s="10"/>
      <c r="K2" s="11" t="s">
        <v>30</v>
      </c>
      <c r="L2" s="4" t="s">
        <v>31</v>
      </c>
      <c r="M2" s="4">
        <v>15</v>
      </c>
    </row>
    <row r="3" spans="1:13">
      <c r="A3" s="7"/>
      <c r="B3" s="7"/>
      <c r="C3" s="7" t="s">
        <v>24</v>
      </c>
      <c r="D3" s="7"/>
      <c r="E3" s="7"/>
      <c r="F3" s="7"/>
      <c r="G3" s="7"/>
      <c r="H3" s="12">
        <f>ROUND(SUM(H2:H2),0)</f>
        <v>0</v>
      </c>
      <c r="I3" s="12">
        <f>ROUND(SUM(I2:I2),0)</f>
        <v>0</v>
      </c>
    </row>
  </sheetData>
  <printOptions gridLines="1"/>
  <pageMargins left="0.70866141732283472" right="0.70866141732283472" top="0.74803149606299213" bottom="0.74803149606299213" header="0.31496062992125984" footer="0.31496062992125984"/>
  <pageSetup paperSize="9" scale="74"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M5"/>
  <sheetViews>
    <sheetView workbookViewId="0"/>
  </sheetViews>
  <sheetFormatPr defaultRowHeight="15"/>
  <cols>
    <col min="1" max="1" width="4.7109375" customWidth="1"/>
    <col min="2" max="2" width="20.7109375" customWidth="1"/>
    <col min="3" max="3" width="35.7109375" customWidth="1"/>
    <col min="4" max="4" width="7.7109375" customWidth="1"/>
    <col min="5" max="5" width="8.7109375" customWidth="1"/>
    <col min="6" max="9" width="12.7109375" customWidth="1"/>
    <col min="10" max="10" width="20.7109375" customWidth="1"/>
    <col min="11" max="11" width="13.28515625" customWidth="1"/>
    <col min="12" max="12" width="6.7109375" customWidth="1"/>
    <col min="13" max="13" width="8.7109375" customWidth="1"/>
  </cols>
  <sheetData>
    <row r="1" spans="1:13" ht="25.5">
      <c r="A1" s="2" t="s">
        <v>0</v>
      </c>
      <c r="B1" s="2" t="s">
        <v>6</v>
      </c>
      <c r="C1" s="2" t="s">
        <v>7</v>
      </c>
      <c r="D1" s="3" t="s">
        <v>8</v>
      </c>
      <c r="E1" s="3" t="s">
        <v>9</v>
      </c>
      <c r="F1" s="3" t="s">
        <v>10</v>
      </c>
      <c r="G1" s="3" t="s">
        <v>11</v>
      </c>
      <c r="H1" s="3" t="s">
        <v>12</v>
      </c>
      <c r="I1" s="3" t="s">
        <v>13</v>
      </c>
      <c r="J1" s="9" t="s">
        <v>14</v>
      </c>
      <c r="K1" s="9" t="s">
        <v>15</v>
      </c>
      <c r="L1" s="9" t="s">
        <v>16</v>
      </c>
      <c r="M1" s="9" t="s">
        <v>17</v>
      </c>
    </row>
    <row r="2" spans="1:13" ht="39.75" customHeight="1">
      <c r="A2" s="4">
        <v>1</v>
      </c>
      <c r="B2" s="1" t="s">
        <v>34</v>
      </c>
      <c r="C2" s="4" t="s">
        <v>35</v>
      </c>
      <c r="D2" s="1">
        <v>42</v>
      </c>
      <c r="E2" s="4" t="s">
        <v>23</v>
      </c>
      <c r="F2" s="8">
        <v>0</v>
      </c>
      <c r="G2" s="8">
        <v>0</v>
      </c>
      <c r="H2" s="5">
        <f>ROUND(F2*D2,0)</f>
        <v>0</v>
      </c>
      <c r="I2" s="5">
        <f>ROUND(G2*D2,0)</f>
        <v>0</v>
      </c>
      <c r="J2" s="10"/>
      <c r="K2" s="11" t="s">
        <v>36</v>
      </c>
      <c r="L2" s="4" t="s">
        <v>31</v>
      </c>
      <c r="M2" s="4">
        <v>21</v>
      </c>
    </row>
    <row r="3" spans="1:13" ht="38.25">
      <c r="A3" s="4">
        <v>2</v>
      </c>
      <c r="B3" s="1" t="s">
        <v>37</v>
      </c>
      <c r="C3" s="4" t="s">
        <v>38</v>
      </c>
      <c r="D3" s="1">
        <v>11</v>
      </c>
      <c r="E3" s="4" t="s">
        <v>39</v>
      </c>
      <c r="F3" s="160">
        <v>0</v>
      </c>
      <c r="G3" s="160">
        <v>0</v>
      </c>
      <c r="H3" s="5">
        <f>ROUND(F3*D3,0)</f>
        <v>0</v>
      </c>
      <c r="I3" s="5">
        <f>ROUND(G3*D3,0)</f>
        <v>0</v>
      </c>
      <c r="J3" s="10"/>
      <c r="K3" s="11" t="s">
        <v>40</v>
      </c>
      <c r="L3" s="4" t="s">
        <v>31</v>
      </c>
      <c r="M3" s="4">
        <v>21</v>
      </c>
    </row>
    <row r="4" spans="1:13" s="77" customFormat="1" ht="51">
      <c r="A4" s="84">
        <v>3</v>
      </c>
      <c r="B4" s="94" t="s">
        <v>461</v>
      </c>
      <c r="C4" s="84" t="s">
        <v>462</v>
      </c>
      <c r="D4" s="94">
        <v>1.1599999999999999</v>
      </c>
      <c r="E4" s="84" t="s">
        <v>23</v>
      </c>
      <c r="F4" s="160">
        <v>0</v>
      </c>
      <c r="G4" s="160">
        <v>0</v>
      </c>
      <c r="H4" s="85">
        <f>ROUND(F4*D4,0)</f>
        <v>0</v>
      </c>
      <c r="I4" s="85">
        <f>ROUND(G4*D4,0)</f>
        <v>0</v>
      </c>
      <c r="J4" s="87" t="s">
        <v>466</v>
      </c>
      <c r="K4" s="135" t="s">
        <v>994</v>
      </c>
      <c r="L4" s="84"/>
      <c r="M4" s="84"/>
    </row>
    <row r="5" spans="1:13">
      <c r="A5" s="7"/>
      <c r="B5" s="7"/>
      <c r="C5" s="7" t="s">
        <v>24</v>
      </c>
      <c r="D5" s="7"/>
      <c r="E5" s="7"/>
      <c r="F5" s="7"/>
      <c r="G5" s="7"/>
      <c r="H5" s="12">
        <f>ROUND(SUM(H2:H4),0)</f>
        <v>0</v>
      </c>
      <c r="I5" s="75">
        <f>ROUND(SUM(I2:I4),0)</f>
        <v>0</v>
      </c>
    </row>
  </sheetData>
  <printOptions gridLines="1"/>
  <pageMargins left="0.70866141732283472" right="0.70866141732283472" top="0.74803149606299213" bottom="0.74803149606299213" header="0.31496062992125984" footer="0.31496062992125984"/>
  <pageSetup paperSize="9" scale="74"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M3"/>
  <sheetViews>
    <sheetView workbookViewId="0"/>
  </sheetViews>
  <sheetFormatPr defaultColWidth="9.140625" defaultRowHeight="15"/>
  <cols>
    <col min="1" max="1" width="4.7109375" style="77" customWidth="1"/>
    <col min="2" max="2" width="20.7109375" style="77" customWidth="1"/>
    <col min="3" max="3" width="35.7109375" style="77" customWidth="1"/>
    <col min="4" max="4" width="7.7109375" style="77" customWidth="1"/>
    <col min="5" max="5" width="8.7109375" style="77" customWidth="1"/>
    <col min="6" max="9" width="12.7109375" style="77" customWidth="1"/>
    <col min="10" max="10" width="20.7109375" style="77" customWidth="1"/>
    <col min="11" max="11" width="12.7109375" style="77" customWidth="1"/>
    <col min="12" max="12" width="6.7109375" style="77" customWidth="1"/>
    <col min="13" max="13" width="8.7109375" style="77" customWidth="1"/>
    <col min="14" max="16384" width="9.140625" style="77"/>
  </cols>
  <sheetData>
    <row r="1" spans="1:13" ht="25.5">
      <c r="A1" s="69" t="s">
        <v>0</v>
      </c>
      <c r="B1" s="69" t="s">
        <v>6</v>
      </c>
      <c r="C1" s="69" t="s">
        <v>7</v>
      </c>
      <c r="D1" s="70" t="s">
        <v>8</v>
      </c>
      <c r="E1" s="70" t="s">
        <v>9</v>
      </c>
      <c r="F1" s="70" t="s">
        <v>10</v>
      </c>
      <c r="G1" s="70" t="s">
        <v>11</v>
      </c>
      <c r="H1" s="70" t="s">
        <v>12</v>
      </c>
      <c r="I1" s="70" t="s">
        <v>13</v>
      </c>
      <c r="J1" s="74" t="s">
        <v>14</v>
      </c>
      <c r="K1" s="74" t="s">
        <v>15</v>
      </c>
      <c r="L1" s="74" t="s">
        <v>16</v>
      </c>
      <c r="M1" s="74" t="s">
        <v>17</v>
      </c>
    </row>
    <row r="2" spans="1:13" ht="51">
      <c r="A2" s="84">
        <v>1</v>
      </c>
      <c r="B2" s="94" t="s">
        <v>463</v>
      </c>
      <c r="C2" s="84" t="s">
        <v>464</v>
      </c>
      <c r="D2" s="94">
        <v>1.1599999999999999</v>
      </c>
      <c r="E2" s="84" t="s">
        <v>23</v>
      </c>
      <c r="F2" s="86">
        <v>0</v>
      </c>
      <c r="G2" s="86">
        <v>0</v>
      </c>
      <c r="H2" s="85">
        <f>ROUND(F2*D2,0)</f>
        <v>0</v>
      </c>
      <c r="I2" s="85">
        <f>ROUND(G2*D2,0)</f>
        <v>0</v>
      </c>
      <c r="J2" s="87" t="s">
        <v>465</v>
      </c>
      <c r="K2" s="88"/>
      <c r="L2" s="84"/>
      <c r="M2" s="84">
        <v>22</v>
      </c>
    </row>
    <row r="3" spans="1:13">
      <c r="A3" s="72"/>
      <c r="B3" s="72"/>
      <c r="C3" s="72" t="s">
        <v>24</v>
      </c>
      <c r="D3" s="72"/>
      <c r="E3" s="72"/>
      <c r="F3" s="72"/>
      <c r="G3" s="72"/>
      <c r="H3" s="75">
        <f>ROUND(SUM(H2:H2),0)</f>
        <v>0</v>
      </c>
      <c r="I3" s="75">
        <f>ROUND(SUM(I2:I2),0)</f>
        <v>0</v>
      </c>
    </row>
  </sheetData>
  <printOptions gridLines="1"/>
  <pageMargins left="0.70866141732283472" right="0.70866141732283472" top="0.74803149606299213" bottom="0.74803149606299213" header="0.31496062992125984" footer="0.31496062992125984"/>
  <pageSetup paperSize="9" scale="74"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M5"/>
  <sheetViews>
    <sheetView workbookViewId="0"/>
  </sheetViews>
  <sheetFormatPr defaultRowHeight="15"/>
  <cols>
    <col min="1" max="1" width="4.7109375" customWidth="1"/>
    <col min="2" max="2" width="20.7109375" customWidth="1"/>
    <col min="3" max="3" width="35.7109375" customWidth="1"/>
    <col min="4" max="4" width="7.7109375" customWidth="1"/>
    <col min="5" max="5" width="8.7109375" customWidth="1"/>
    <col min="6" max="9" width="12.7109375" customWidth="1"/>
    <col min="10" max="10" width="20.7109375" customWidth="1"/>
    <col min="11" max="11" width="12.7109375" customWidth="1"/>
    <col min="12" max="12" width="6.7109375" customWidth="1"/>
    <col min="13" max="13" width="8.7109375" customWidth="1"/>
  </cols>
  <sheetData>
    <row r="1" spans="1:13" ht="25.5">
      <c r="A1" s="2" t="s">
        <v>0</v>
      </c>
      <c r="B1" s="2" t="s">
        <v>6</v>
      </c>
      <c r="C1" s="2" t="s">
        <v>7</v>
      </c>
      <c r="D1" s="3" t="s">
        <v>8</v>
      </c>
      <c r="E1" s="3" t="s">
        <v>9</v>
      </c>
      <c r="F1" s="3" t="s">
        <v>10</v>
      </c>
      <c r="G1" s="3" t="s">
        <v>11</v>
      </c>
      <c r="H1" s="3" t="s">
        <v>12</v>
      </c>
      <c r="I1" s="3" t="s">
        <v>13</v>
      </c>
      <c r="J1" s="9" t="s">
        <v>14</v>
      </c>
      <c r="K1" s="9" t="s">
        <v>15</v>
      </c>
      <c r="L1" s="9" t="s">
        <v>16</v>
      </c>
      <c r="M1" s="9" t="s">
        <v>17</v>
      </c>
    </row>
    <row r="2" spans="1:13" ht="38.25">
      <c r="A2" s="4">
        <v>1</v>
      </c>
      <c r="B2" s="1" t="s">
        <v>47</v>
      </c>
      <c r="C2" s="4" t="s">
        <v>48</v>
      </c>
      <c r="D2" s="1">
        <v>12.15</v>
      </c>
      <c r="E2" s="4" t="s">
        <v>23</v>
      </c>
      <c r="F2" s="8">
        <v>0</v>
      </c>
      <c r="G2" s="8">
        <v>0</v>
      </c>
      <c r="H2" s="5">
        <f>ROUND(F2*D2,0)</f>
        <v>0</v>
      </c>
      <c r="I2" s="5">
        <f>ROUND(G2*D2,0)</f>
        <v>0</v>
      </c>
      <c r="J2" s="10" t="s">
        <v>49</v>
      </c>
      <c r="K2" s="11" t="s">
        <v>50</v>
      </c>
      <c r="L2" s="4" t="s">
        <v>31</v>
      </c>
      <c r="M2" s="4">
        <v>31</v>
      </c>
    </row>
    <row r="3" spans="1:13" ht="25.5">
      <c r="A3" s="4">
        <v>2</v>
      </c>
      <c r="B3" s="1" t="s">
        <v>51</v>
      </c>
      <c r="C3" s="4" t="s">
        <v>52</v>
      </c>
      <c r="D3" s="1">
        <v>30.47</v>
      </c>
      <c r="E3" s="4" t="s">
        <v>23</v>
      </c>
      <c r="F3" s="160">
        <v>0</v>
      </c>
      <c r="G3" s="160">
        <v>0</v>
      </c>
      <c r="H3" s="5">
        <f>ROUND(F3*D3,0)</f>
        <v>0</v>
      </c>
      <c r="I3" s="5">
        <f>ROUND(G3*D3,0)</f>
        <v>0</v>
      </c>
      <c r="J3" s="10"/>
      <c r="K3" s="11"/>
      <c r="L3" s="4"/>
      <c r="M3" s="4">
        <v>31</v>
      </c>
    </row>
    <row r="4" spans="1:13" ht="51">
      <c r="A4" s="4">
        <v>3</v>
      </c>
      <c r="B4" s="1" t="s">
        <v>53</v>
      </c>
      <c r="C4" s="4" t="s">
        <v>54</v>
      </c>
      <c r="D4" s="1">
        <v>1.75</v>
      </c>
      <c r="E4" s="4" t="s">
        <v>55</v>
      </c>
      <c r="F4" s="160">
        <v>0</v>
      </c>
      <c r="G4" s="160">
        <v>0</v>
      </c>
      <c r="H4" s="5">
        <f>ROUND(F4*D4,0)</f>
        <v>0</v>
      </c>
      <c r="I4" s="5">
        <f>ROUND(G4*D4,0)</f>
        <v>0</v>
      </c>
      <c r="J4" s="10"/>
      <c r="K4" s="11"/>
      <c r="L4" s="4"/>
      <c r="M4" s="4">
        <v>31</v>
      </c>
    </row>
    <row r="5" spans="1:13">
      <c r="A5" s="7"/>
      <c r="B5" s="7"/>
      <c r="C5" s="7" t="s">
        <v>24</v>
      </c>
      <c r="D5" s="7"/>
      <c r="E5" s="7"/>
      <c r="F5" s="7"/>
      <c r="G5" s="7"/>
      <c r="H5" s="12">
        <f>ROUND(SUM(H2:H4),0)</f>
        <v>0</v>
      </c>
      <c r="I5" s="12">
        <f>ROUND(SUM(I2:I4),0)</f>
        <v>0</v>
      </c>
    </row>
  </sheetData>
  <printOptions gridLines="1"/>
  <pageMargins left="0.70866141732283472" right="0.70866141732283472" top="0.74803149606299213" bottom="0.74803149606299213" header="0.31496062992125984" footer="0.31496062992125984"/>
  <pageSetup paperSize="9" scale="74"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M3"/>
  <sheetViews>
    <sheetView workbookViewId="0"/>
  </sheetViews>
  <sheetFormatPr defaultRowHeight="15"/>
  <cols>
    <col min="1" max="1" width="4.7109375" customWidth="1"/>
    <col min="2" max="2" width="20.7109375" customWidth="1"/>
    <col min="3" max="3" width="35.7109375" customWidth="1"/>
    <col min="4" max="4" width="7.7109375" customWidth="1"/>
    <col min="5" max="5" width="8.7109375" customWidth="1"/>
    <col min="6" max="9" width="12.7109375" customWidth="1"/>
    <col min="10" max="10" width="20.7109375" customWidth="1"/>
    <col min="11" max="11" width="12.7109375" customWidth="1"/>
    <col min="12" max="12" width="6.7109375" customWidth="1"/>
    <col min="13" max="13" width="8.7109375" customWidth="1"/>
  </cols>
  <sheetData>
    <row r="1" spans="1:13" ht="25.5">
      <c r="A1" s="2" t="s">
        <v>0</v>
      </c>
      <c r="B1" s="2" t="s">
        <v>6</v>
      </c>
      <c r="C1" s="2" t="s">
        <v>7</v>
      </c>
      <c r="D1" s="3" t="s">
        <v>8</v>
      </c>
      <c r="E1" s="3" t="s">
        <v>9</v>
      </c>
      <c r="F1" s="3" t="s">
        <v>10</v>
      </c>
      <c r="G1" s="3" t="s">
        <v>11</v>
      </c>
      <c r="H1" s="3" t="s">
        <v>12</v>
      </c>
      <c r="I1" s="3" t="s">
        <v>13</v>
      </c>
      <c r="J1" s="9" t="s">
        <v>14</v>
      </c>
      <c r="K1" s="9" t="s">
        <v>15</v>
      </c>
      <c r="L1" s="9" t="s">
        <v>16</v>
      </c>
      <c r="M1" s="9" t="s">
        <v>17</v>
      </c>
    </row>
    <row r="2" spans="1:13" ht="140.25">
      <c r="A2" s="4">
        <v>1</v>
      </c>
      <c r="B2" s="13" t="s">
        <v>299</v>
      </c>
      <c r="C2" s="4" t="s">
        <v>300</v>
      </c>
      <c r="D2" s="13">
        <v>2</v>
      </c>
      <c r="E2" s="4" t="s">
        <v>39</v>
      </c>
      <c r="F2" s="8">
        <v>0</v>
      </c>
      <c r="G2" s="8">
        <v>0</v>
      </c>
      <c r="H2" s="5">
        <f t="shared" ref="H2" si="0">ROUND(F2*D2,0)</f>
        <v>0</v>
      </c>
      <c r="I2" s="5">
        <f t="shared" ref="I2" si="1">ROUND(G2*D2,0)</f>
        <v>0</v>
      </c>
      <c r="J2" s="10"/>
      <c r="K2" s="11" t="s">
        <v>301</v>
      </c>
      <c r="L2" s="4" t="s">
        <v>31</v>
      </c>
      <c r="M2" s="4">
        <v>9</v>
      </c>
    </row>
    <row r="3" spans="1:13">
      <c r="A3" s="7"/>
      <c r="B3" s="7"/>
      <c r="C3" s="7" t="s">
        <v>24</v>
      </c>
      <c r="D3" s="7"/>
      <c r="E3" s="7"/>
      <c r="F3" s="7"/>
      <c r="G3" s="7"/>
      <c r="H3" s="12">
        <f>ROUND(SUM(H2:H2),0)</f>
        <v>0</v>
      </c>
      <c r="I3" s="12">
        <f>ROUND(SUM(I2:I2),0)</f>
        <v>0</v>
      </c>
    </row>
  </sheetData>
  <printOptions gridLines="1"/>
  <pageMargins left="0.70866141732283472" right="0.70866141732283472" top="0.74803149606299213" bottom="0.74803149606299213" header="0.31496062992125984" footer="0.31496062992125984"/>
  <pageSetup paperSize="9" scale="74" fitToHeight="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M4"/>
  <sheetViews>
    <sheetView workbookViewId="0"/>
  </sheetViews>
  <sheetFormatPr defaultRowHeight="15"/>
  <cols>
    <col min="1" max="1" width="4.7109375" customWidth="1"/>
    <col min="2" max="2" width="20.7109375" customWidth="1"/>
    <col min="3" max="3" width="35.7109375" customWidth="1"/>
    <col min="4" max="4" width="7.7109375" customWidth="1"/>
    <col min="5" max="5" width="8.7109375" customWidth="1"/>
    <col min="6" max="9" width="12.7109375" customWidth="1"/>
    <col min="10" max="10" width="20.7109375" customWidth="1"/>
    <col min="11" max="11" width="12.7109375" customWidth="1"/>
    <col min="12" max="12" width="6.7109375" customWidth="1"/>
    <col min="13" max="13" width="8.7109375" customWidth="1"/>
  </cols>
  <sheetData>
    <row r="1" spans="1:13" ht="25.5">
      <c r="A1" s="2" t="s">
        <v>0</v>
      </c>
      <c r="B1" s="2" t="s">
        <v>6</v>
      </c>
      <c r="C1" s="2" t="s">
        <v>7</v>
      </c>
      <c r="D1" s="3" t="s">
        <v>8</v>
      </c>
      <c r="E1" s="3" t="s">
        <v>9</v>
      </c>
      <c r="F1" s="3" t="s">
        <v>10</v>
      </c>
      <c r="G1" s="3" t="s">
        <v>11</v>
      </c>
      <c r="H1" s="3" t="s">
        <v>12</v>
      </c>
      <c r="I1" s="3" t="s">
        <v>13</v>
      </c>
      <c r="J1" s="9" t="s">
        <v>14</v>
      </c>
      <c r="K1" s="9" t="s">
        <v>15</v>
      </c>
      <c r="L1" s="9" t="s">
        <v>16</v>
      </c>
      <c r="M1" s="9" t="s">
        <v>17</v>
      </c>
    </row>
    <row r="2" spans="1:13" ht="114.75">
      <c r="A2" s="4">
        <v>1</v>
      </c>
      <c r="B2" s="1" t="s">
        <v>58</v>
      </c>
      <c r="C2" s="4" t="s">
        <v>59</v>
      </c>
      <c r="D2" s="1">
        <v>7.18</v>
      </c>
      <c r="E2" s="4" t="s">
        <v>55</v>
      </c>
      <c r="F2" s="8">
        <v>0</v>
      </c>
      <c r="G2" s="8">
        <v>0</v>
      </c>
      <c r="H2" s="5">
        <f>ROUND(F2*D2,0)</f>
        <v>0</v>
      </c>
      <c r="I2" s="5">
        <f>ROUND(G2*D2,0)</f>
        <v>0</v>
      </c>
      <c r="J2" s="10"/>
      <c r="K2" s="11" t="s">
        <v>60</v>
      </c>
      <c r="L2" s="4" t="s">
        <v>31</v>
      </c>
      <c r="M2" s="4">
        <v>33</v>
      </c>
    </row>
    <row r="3" spans="1:13" ht="76.5">
      <c r="A3" s="21">
        <v>2</v>
      </c>
      <c r="B3" s="20" t="s">
        <v>303</v>
      </c>
      <c r="C3" s="21" t="s">
        <v>304</v>
      </c>
      <c r="D3" s="20">
        <v>2.1800000000000002</v>
      </c>
      <c r="E3" s="21" t="s">
        <v>55</v>
      </c>
      <c r="F3" s="160">
        <v>0</v>
      </c>
      <c r="G3" s="160">
        <v>0</v>
      </c>
      <c r="H3" s="22">
        <f>ROUND(F3*D3,0)</f>
        <v>0</v>
      </c>
      <c r="I3" s="22">
        <f>ROUND(G3*D3,0)</f>
        <v>0</v>
      </c>
      <c r="J3" s="24" t="s">
        <v>468</v>
      </c>
      <c r="K3" s="25" t="s">
        <v>302</v>
      </c>
      <c r="L3" s="21" t="s">
        <v>31</v>
      </c>
      <c r="M3" s="21">
        <v>9</v>
      </c>
    </row>
    <row r="4" spans="1:13">
      <c r="A4" s="7"/>
      <c r="B4" s="7"/>
      <c r="C4" s="7" t="s">
        <v>24</v>
      </c>
      <c r="D4" s="7"/>
      <c r="E4" s="7"/>
      <c r="F4" s="7"/>
      <c r="G4" s="7"/>
      <c r="H4" s="12">
        <f>ROUND(SUM(H2:H3),0)</f>
        <v>0</v>
      </c>
      <c r="I4" s="12">
        <f>ROUND(SUM(I2:I3),0)</f>
        <v>0</v>
      </c>
    </row>
  </sheetData>
  <printOptions gridLines="1"/>
  <pageMargins left="0.70866141732283472" right="0.70866141732283472" top="0.74803149606299213" bottom="0.74803149606299213" header="0.31496062992125984" footer="0.31496062992125984"/>
  <pageSetup paperSize="9" scale="74" fitToHeight="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M3"/>
  <sheetViews>
    <sheetView workbookViewId="0"/>
  </sheetViews>
  <sheetFormatPr defaultRowHeight="15"/>
  <cols>
    <col min="1" max="1" width="4.7109375" customWidth="1"/>
    <col min="2" max="2" width="20.7109375" customWidth="1"/>
    <col min="3" max="3" width="35.7109375" customWidth="1"/>
    <col min="4" max="4" width="7.7109375" customWidth="1"/>
    <col min="5" max="5" width="8.7109375" customWidth="1"/>
    <col min="6" max="9" width="12.7109375" customWidth="1"/>
    <col min="10" max="10" width="20.7109375" customWidth="1"/>
    <col min="11" max="11" width="12.7109375" customWidth="1"/>
    <col min="12" max="12" width="6.7109375" customWidth="1"/>
    <col min="13" max="13" width="8.7109375" customWidth="1"/>
  </cols>
  <sheetData>
    <row r="1" spans="1:13" ht="25.5">
      <c r="A1" s="2" t="s">
        <v>0</v>
      </c>
      <c r="B1" s="2" t="s">
        <v>6</v>
      </c>
      <c r="C1" s="2" t="s">
        <v>7</v>
      </c>
      <c r="D1" s="3" t="s">
        <v>8</v>
      </c>
      <c r="E1" s="3" t="s">
        <v>9</v>
      </c>
      <c r="F1" s="3" t="s">
        <v>10</v>
      </c>
      <c r="G1" s="3" t="s">
        <v>11</v>
      </c>
      <c r="H1" s="3" t="s">
        <v>12</v>
      </c>
      <c r="I1" s="3" t="s">
        <v>13</v>
      </c>
      <c r="J1" s="9" t="s">
        <v>14</v>
      </c>
      <c r="K1" s="9" t="s">
        <v>15</v>
      </c>
      <c r="L1" s="9" t="s">
        <v>16</v>
      </c>
      <c r="M1" s="9" t="s">
        <v>17</v>
      </c>
    </row>
    <row r="2" spans="1:13" ht="89.25">
      <c r="A2" s="4">
        <v>1</v>
      </c>
      <c r="B2" s="1" t="s">
        <v>63</v>
      </c>
      <c r="C2" s="4" t="s">
        <v>64</v>
      </c>
      <c r="D2" s="1">
        <v>8.64</v>
      </c>
      <c r="E2" s="4" t="s">
        <v>55</v>
      </c>
      <c r="F2" s="8">
        <v>0</v>
      </c>
      <c r="G2" s="8">
        <v>0</v>
      </c>
      <c r="H2" s="5">
        <f>ROUND(F2*D2,0)</f>
        <v>0</v>
      </c>
      <c r="I2" s="5">
        <f>ROUND(G2*D2,0)</f>
        <v>0</v>
      </c>
      <c r="J2" s="10"/>
      <c r="K2" s="11"/>
      <c r="L2" s="4"/>
      <c r="M2" s="4">
        <v>34</v>
      </c>
    </row>
    <row r="3" spans="1:13">
      <c r="A3" s="7"/>
      <c r="B3" s="7"/>
      <c r="C3" s="7" t="s">
        <v>24</v>
      </c>
      <c r="D3" s="7"/>
      <c r="E3" s="7"/>
      <c r="F3" s="7"/>
      <c r="G3" s="7"/>
      <c r="H3" s="12">
        <f>ROUND(SUM(H2:H2),0)</f>
        <v>0</v>
      </c>
      <c r="I3" s="12">
        <f>ROUND(SUM(I2:I2),0)</f>
        <v>0</v>
      </c>
    </row>
  </sheetData>
  <printOptions gridLines="1"/>
  <pageMargins left="0.70866141732283472" right="0.70866141732283472" top="0.74803149606299213" bottom="0.74803149606299213" header="0.31496062992125984" footer="0.31496062992125984"/>
  <pageSetup paperSize="9" scale="74" fitToHeight="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M13"/>
  <sheetViews>
    <sheetView workbookViewId="0"/>
  </sheetViews>
  <sheetFormatPr defaultRowHeight="15"/>
  <cols>
    <col min="1" max="1" width="4.7109375" customWidth="1"/>
    <col min="2" max="2" width="20.7109375" customWidth="1"/>
    <col min="3" max="3" width="35.7109375" customWidth="1"/>
    <col min="4" max="4" width="7.7109375" customWidth="1"/>
    <col min="5" max="5" width="8.7109375" customWidth="1"/>
    <col min="6" max="9" width="12.7109375" customWidth="1"/>
    <col min="10" max="10" width="16.42578125" customWidth="1"/>
    <col min="11" max="11" width="13.28515625" customWidth="1"/>
    <col min="12" max="12" width="6.7109375" customWidth="1"/>
    <col min="13" max="13" width="8.7109375" customWidth="1"/>
  </cols>
  <sheetData>
    <row r="1" spans="1:13" ht="25.5">
      <c r="A1" s="2" t="s">
        <v>0</v>
      </c>
      <c r="B1" s="2" t="s">
        <v>6</v>
      </c>
      <c r="C1" s="2" t="s">
        <v>7</v>
      </c>
      <c r="D1" s="3" t="s">
        <v>8</v>
      </c>
      <c r="E1" s="3" t="s">
        <v>9</v>
      </c>
      <c r="F1" s="3" t="s">
        <v>10</v>
      </c>
      <c r="G1" s="3" t="s">
        <v>11</v>
      </c>
      <c r="H1" s="3" t="s">
        <v>12</v>
      </c>
      <c r="I1" s="3" t="s">
        <v>13</v>
      </c>
      <c r="J1" s="9" t="s">
        <v>14</v>
      </c>
      <c r="K1" s="9" t="s">
        <v>15</v>
      </c>
      <c r="L1" s="9" t="s">
        <v>16</v>
      </c>
      <c r="M1" s="9" t="s">
        <v>17</v>
      </c>
    </row>
    <row r="2" spans="1:13" s="100" customFormat="1" ht="25.5">
      <c r="A2" s="134">
        <v>1</v>
      </c>
      <c r="B2" s="146" t="s">
        <v>989</v>
      </c>
      <c r="C2" s="134" t="s">
        <v>990</v>
      </c>
      <c r="D2" s="146">
        <v>960.3</v>
      </c>
      <c r="E2" s="134" t="s">
        <v>29</v>
      </c>
      <c r="F2" s="132">
        <v>0</v>
      </c>
      <c r="G2" s="132">
        <v>0</v>
      </c>
      <c r="H2" s="133">
        <f t="shared" ref="H2" si="0">ROUND(F2*D2,0)</f>
        <v>0</v>
      </c>
      <c r="I2" s="133">
        <f t="shared" ref="I2" si="1">ROUND(G2*D2,0)</f>
        <v>0</v>
      </c>
      <c r="J2" s="104"/>
      <c r="K2" s="135" t="s">
        <v>995</v>
      </c>
      <c r="L2" s="134" t="s">
        <v>31</v>
      </c>
      <c r="M2" s="134">
        <v>35</v>
      </c>
    </row>
    <row r="3" spans="1:13" ht="38.25">
      <c r="A3" s="4">
        <v>2</v>
      </c>
      <c r="B3" s="1" t="s">
        <v>67</v>
      </c>
      <c r="C3" s="4" t="s">
        <v>68</v>
      </c>
      <c r="D3" s="1">
        <v>52.5</v>
      </c>
      <c r="E3" s="4" t="s">
        <v>29</v>
      </c>
      <c r="F3" s="160">
        <v>0</v>
      </c>
      <c r="G3" s="160">
        <v>0</v>
      </c>
      <c r="H3" s="5">
        <f t="shared" ref="H3:H10" si="2">ROUND(F3*D3,0)</f>
        <v>0</v>
      </c>
      <c r="I3" s="5">
        <f t="shared" ref="I3:I10" si="3">ROUND(G3*D3,0)</f>
        <v>0</v>
      </c>
      <c r="J3" s="10"/>
      <c r="K3" s="11"/>
      <c r="L3" s="4"/>
      <c r="M3" s="4">
        <v>35</v>
      </c>
    </row>
    <row r="4" spans="1:13" ht="79.5" customHeight="1">
      <c r="A4" s="134">
        <v>3</v>
      </c>
      <c r="B4" s="1" t="s">
        <v>412</v>
      </c>
      <c r="C4" s="4" t="s">
        <v>413</v>
      </c>
      <c r="D4" s="1">
        <v>960.3</v>
      </c>
      <c r="E4" s="4" t="s">
        <v>29</v>
      </c>
      <c r="F4" s="160">
        <v>0</v>
      </c>
      <c r="G4" s="160">
        <v>0</v>
      </c>
      <c r="H4" s="5">
        <f t="shared" si="2"/>
        <v>0</v>
      </c>
      <c r="I4" s="5">
        <f t="shared" si="3"/>
        <v>0</v>
      </c>
      <c r="J4" s="10"/>
      <c r="K4" s="11" t="s">
        <v>69</v>
      </c>
      <c r="L4" s="4" t="s">
        <v>31</v>
      </c>
      <c r="M4" s="4">
        <v>35</v>
      </c>
    </row>
    <row r="5" spans="1:13" ht="25.5">
      <c r="A5" s="134">
        <v>4</v>
      </c>
      <c r="B5" s="1" t="s">
        <v>70</v>
      </c>
      <c r="C5" s="4" t="s">
        <v>71</v>
      </c>
      <c r="D5" s="1">
        <v>1392.43</v>
      </c>
      <c r="E5" s="4" t="s">
        <v>72</v>
      </c>
      <c r="F5" s="160">
        <v>0</v>
      </c>
      <c r="G5" s="160">
        <v>0</v>
      </c>
      <c r="H5" s="5">
        <f t="shared" si="2"/>
        <v>0</v>
      </c>
      <c r="I5" s="5">
        <f t="shared" si="3"/>
        <v>0</v>
      </c>
      <c r="J5" s="10"/>
      <c r="K5" s="11" t="s">
        <v>73</v>
      </c>
      <c r="L5" s="4" t="s">
        <v>31</v>
      </c>
      <c r="M5" s="4">
        <v>35</v>
      </c>
    </row>
    <row r="6" spans="1:13" ht="38.25">
      <c r="A6" s="134">
        <v>5</v>
      </c>
      <c r="B6" s="1" t="s">
        <v>414</v>
      </c>
      <c r="C6" s="4" t="s">
        <v>415</v>
      </c>
      <c r="D6" s="1">
        <v>960.3</v>
      </c>
      <c r="E6" s="4" t="s">
        <v>29</v>
      </c>
      <c r="F6" s="160">
        <v>0</v>
      </c>
      <c r="G6" s="160">
        <v>0</v>
      </c>
      <c r="H6" s="5">
        <f t="shared" si="2"/>
        <v>0</v>
      </c>
      <c r="I6" s="5">
        <f t="shared" si="3"/>
        <v>0</v>
      </c>
      <c r="J6" s="10"/>
      <c r="K6" s="11" t="s">
        <v>74</v>
      </c>
      <c r="L6" s="4" t="s">
        <v>31</v>
      </c>
      <c r="M6" s="4">
        <v>35</v>
      </c>
    </row>
    <row r="7" spans="1:13" ht="25.5">
      <c r="A7" s="134">
        <v>6</v>
      </c>
      <c r="B7" s="1" t="s">
        <v>75</v>
      </c>
      <c r="C7" s="4" t="s">
        <v>76</v>
      </c>
      <c r="D7" s="1">
        <v>10.18</v>
      </c>
      <c r="E7" s="4" t="s">
        <v>29</v>
      </c>
      <c r="F7" s="160">
        <v>0</v>
      </c>
      <c r="G7" s="160">
        <v>0</v>
      </c>
      <c r="H7" s="5">
        <f t="shared" si="2"/>
        <v>0</v>
      </c>
      <c r="I7" s="5">
        <f t="shared" si="3"/>
        <v>0</v>
      </c>
      <c r="J7" s="10"/>
      <c r="K7" s="11" t="s">
        <v>77</v>
      </c>
      <c r="L7" s="4" t="s">
        <v>31</v>
      </c>
      <c r="M7" s="4">
        <v>35</v>
      </c>
    </row>
    <row r="8" spans="1:13">
      <c r="A8" s="134">
        <v>7</v>
      </c>
      <c r="B8" s="1" t="s">
        <v>78</v>
      </c>
      <c r="C8" s="4" t="s">
        <v>79</v>
      </c>
      <c r="D8" s="1">
        <v>33.92</v>
      </c>
      <c r="E8" s="4" t="s">
        <v>72</v>
      </c>
      <c r="F8" s="160">
        <v>0</v>
      </c>
      <c r="G8" s="160">
        <v>0</v>
      </c>
      <c r="H8" s="5">
        <f t="shared" si="2"/>
        <v>0</v>
      </c>
      <c r="I8" s="5">
        <f t="shared" si="3"/>
        <v>0</v>
      </c>
      <c r="J8" s="10"/>
      <c r="K8" s="11" t="s">
        <v>80</v>
      </c>
      <c r="L8" s="4" t="s">
        <v>31</v>
      </c>
      <c r="M8" s="4">
        <v>35</v>
      </c>
    </row>
    <row r="9" spans="1:13" ht="65.25" customHeight="1">
      <c r="A9" s="134">
        <v>8</v>
      </c>
      <c r="B9" s="1" t="s">
        <v>81</v>
      </c>
      <c r="C9" s="4" t="s">
        <v>82</v>
      </c>
      <c r="D9" s="1">
        <v>17</v>
      </c>
      <c r="E9" s="4" t="s">
        <v>55</v>
      </c>
      <c r="F9" s="160">
        <v>0</v>
      </c>
      <c r="G9" s="160">
        <v>0</v>
      </c>
      <c r="H9" s="5">
        <f t="shared" si="2"/>
        <v>0</v>
      </c>
      <c r="I9" s="5">
        <f t="shared" si="3"/>
        <v>0</v>
      </c>
      <c r="J9" s="10"/>
      <c r="K9" s="11" t="s">
        <v>83</v>
      </c>
      <c r="L9" s="4" t="s">
        <v>31</v>
      </c>
      <c r="M9" s="4">
        <v>35</v>
      </c>
    </row>
    <row r="10" spans="1:13" s="77" customFormat="1" ht="65.25" customHeight="1">
      <c r="A10" s="134">
        <v>9</v>
      </c>
      <c r="B10" s="94" t="s">
        <v>394</v>
      </c>
      <c r="C10" s="84" t="s">
        <v>417</v>
      </c>
      <c r="D10" s="94">
        <v>20.170000000000002</v>
      </c>
      <c r="E10" s="84" t="s">
        <v>29</v>
      </c>
      <c r="F10" s="160">
        <v>0</v>
      </c>
      <c r="G10" s="160">
        <v>0</v>
      </c>
      <c r="H10" s="85">
        <f t="shared" si="2"/>
        <v>0</v>
      </c>
      <c r="I10" s="85">
        <f t="shared" si="3"/>
        <v>0</v>
      </c>
      <c r="J10" s="87" t="s">
        <v>418</v>
      </c>
      <c r="K10" s="88"/>
      <c r="L10" s="84"/>
      <c r="M10" s="84"/>
    </row>
    <row r="11" spans="1:13" s="77" customFormat="1" ht="65.25" customHeight="1">
      <c r="A11" s="134">
        <v>10</v>
      </c>
      <c r="B11" s="83" t="s">
        <v>391</v>
      </c>
      <c r="C11" s="84" t="s">
        <v>392</v>
      </c>
      <c r="D11" s="83">
        <v>8.3800000000000008</v>
      </c>
      <c r="E11" s="84" t="s">
        <v>55</v>
      </c>
      <c r="F11" s="160">
        <v>0</v>
      </c>
      <c r="G11" s="160">
        <v>0</v>
      </c>
      <c r="H11" s="85">
        <f>ROUND(F11*D11,0)</f>
        <v>0</v>
      </c>
      <c r="I11" s="85">
        <f>ROUND(G11*D11,0)</f>
        <v>0</v>
      </c>
      <c r="J11" s="87" t="s">
        <v>416</v>
      </c>
      <c r="K11" s="88" t="s">
        <v>393</v>
      </c>
      <c r="L11" s="84" t="s">
        <v>31</v>
      </c>
      <c r="M11" s="84">
        <v>35</v>
      </c>
    </row>
    <row r="12" spans="1:13" s="77" customFormat="1" ht="19.5" customHeight="1">
      <c r="A12" s="134">
        <v>11</v>
      </c>
      <c r="B12" s="90" t="s">
        <v>394</v>
      </c>
      <c r="C12" s="89" t="s">
        <v>395</v>
      </c>
      <c r="D12" s="90">
        <v>8.3800000000000008</v>
      </c>
      <c r="E12" s="84" t="s">
        <v>29</v>
      </c>
      <c r="F12" s="160">
        <v>0</v>
      </c>
      <c r="G12" s="160">
        <v>0</v>
      </c>
      <c r="H12" s="91">
        <f>ROUND(F12*D12,0)</f>
        <v>0</v>
      </c>
      <c r="I12" s="91">
        <f>ROUND(G12*D12,0)</f>
        <v>0</v>
      </c>
      <c r="J12" s="92" t="s">
        <v>416</v>
      </c>
      <c r="K12" s="93"/>
      <c r="L12" s="89"/>
      <c r="M12" s="89">
        <v>35</v>
      </c>
    </row>
    <row r="13" spans="1:13">
      <c r="A13" s="7"/>
      <c r="B13" s="7"/>
      <c r="C13" s="7" t="s">
        <v>24</v>
      </c>
      <c r="D13" s="7"/>
      <c r="E13" s="7"/>
      <c r="F13" s="7"/>
      <c r="G13" s="7"/>
      <c r="H13" s="12">
        <f>ROUND(SUM(H2:H12),0)</f>
        <v>0</v>
      </c>
      <c r="I13" s="75">
        <f>ROUND(SUM(I2:I12),0)</f>
        <v>0</v>
      </c>
    </row>
  </sheetData>
  <phoneticPr fontId="27" type="noConversion"/>
  <printOptions gridLines="1"/>
  <pageMargins left="0.70866141732283472" right="0.70866141732283472" top="0.74803149606299213" bottom="0.74803149606299213" header="0.31496062992125984" footer="0.31496062992125984"/>
  <pageSetup paperSize="9" scale="75" fitToHeight="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M18"/>
  <sheetViews>
    <sheetView workbookViewId="0"/>
  </sheetViews>
  <sheetFormatPr defaultRowHeight="15"/>
  <cols>
    <col min="1" max="1" width="4.7109375" customWidth="1"/>
    <col min="2" max="2" width="20.7109375" customWidth="1"/>
    <col min="3" max="3" width="35.7109375" customWidth="1"/>
    <col min="4" max="4" width="7.7109375" customWidth="1"/>
    <col min="5" max="5" width="8.7109375" customWidth="1"/>
    <col min="6" max="9" width="12.7109375" customWidth="1"/>
    <col min="10" max="10" width="20.7109375" customWidth="1"/>
    <col min="11" max="11" width="12.7109375" customWidth="1"/>
    <col min="12" max="12" width="6.7109375" customWidth="1"/>
    <col min="13" max="13" width="8.7109375" customWidth="1"/>
  </cols>
  <sheetData>
    <row r="1" spans="1:13" ht="25.5">
      <c r="A1" s="2" t="s">
        <v>0</v>
      </c>
      <c r="B1" s="2" t="s">
        <v>6</v>
      </c>
      <c r="C1" s="2" t="s">
        <v>7</v>
      </c>
      <c r="D1" s="3" t="s">
        <v>8</v>
      </c>
      <c r="E1" s="3" t="s">
        <v>9</v>
      </c>
      <c r="F1" s="3" t="s">
        <v>10</v>
      </c>
      <c r="G1" s="3" t="s">
        <v>11</v>
      </c>
      <c r="H1" s="3" t="s">
        <v>12</v>
      </c>
      <c r="I1" s="3" t="s">
        <v>13</v>
      </c>
      <c r="J1" s="9" t="s">
        <v>14</v>
      </c>
      <c r="K1" s="9" t="s">
        <v>15</v>
      </c>
      <c r="L1" s="9" t="s">
        <v>16</v>
      </c>
      <c r="M1" s="9" t="s">
        <v>17</v>
      </c>
    </row>
    <row r="2" spans="1:13" ht="63.75">
      <c r="A2" s="4">
        <v>1</v>
      </c>
      <c r="B2" s="1" t="s">
        <v>86</v>
      </c>
      <c r="C2" s="4" t="s">
        <v>87</v>
      </c>
      <c r="D2" s="1">
        <v>104.38</v>
      </c>
      <c r="E2" s="4" t="s">
        <v>29</v>
      </c>
      <c r="F2" s="8">
        <v>0</v>
      </c>
      <c r="G2" s="8">
        <v>0</v>
      </c>
      <c r="H2" s="5">
        <f t="shared" ref="H2:H17" si="0">ROUND(F2*D2,0)</f>
        <v>0</v>
      </c>
      <c r="I2" s="5">
        <f t="shared" ref="I2:I17" si="1">ROUND(G2*D2,0)</f>
        <v>0</v>
      </c>
      <c r="J2" s="10"/>
      <c r="K2" s="11" t="s">
        <v>88</v>
      </c>
      <c r="L2" s="4" t="s">
        <v>31</v>
      </c>
      <c r="M2" s="4">
        <v>36</v>
      </c>
    </row>
    <row r="3" spans="1:13" s="77" customFormat="1" ht="25.5">
      <c r="A3" s="84">
        <v>2</v>
      </c>
      <c r="B3" s="94" t="s">
        <v>420</v>
      </c>
      <c r="C3" s="84" t="s">
        <v>421</v>
      </c>
      <c r="D3" s="94">
        <v>293</v>
      </c>
      <c r="E3" s="84" t="s">
        <v>72</v>
      </c>
      <c r="F3" s="160">
        <v>0</v>
      </c>
      <c r="G3" s="160">
        <v>0</v>
      </c>
      <c r="H3" s="85">
        <f t="shared" ref="H3" si="2">ROUND(F3*D3,0)</f>
        <v>0</v>
      </c>
      <c r="I3" s="85">
        <f t="shared" ref="I3" si="3">ROUND(G3*D3,0)</f>
        <v>0</v>
      </c>
      <c r="J3" s="87" t="s">
        <v>422</v>
      </c>
      <c r="K3" s="88"/>
      <c r="L3" s="84"/>
      <c r="M3" s="84"/>
    </row>
    <row r="4" spans="1:13" ht="89.25">
      <c r="A4" s="84">
        <v>3</v>
      </c>
      <c r="B4" s="1" t="s">
        <v>89</v>
      </c>
      <c r="C4" s="4" t="s">
        <v>90</v>
      </c>
      <c r="D4" s="1">
        <v>315.79000000000002</v>
      </c>
      <c r="E4" s="4" t="s">
        <v>72</v>
      </c>
      <c r="F4" s="160">
        <v>0</v>
      </c>
      <c r="G4" s="160">
        <v>0</v>
      </c>
      <c r="H4" s="5">
        <f t="shared" si="0"/>
        <v>0</v>
      </c>
      <c r="I4" s="5">
        <f t="shared" si="1"/>
        <v>0</v>
      </c>
      <c r="J4" s="10"/>
      <c r="K4" s="11" t="s">
        <v>91</v>
      </c>
      <c r="L4" s="4" t="s">
        <v>31</v>
      </c>
      <c r="M4" s="4">
        <v>36</v>
      </c>
    </row>
    <row r="5" spans="1:13" ht="38.25">
      <c r="A5" s="84">
        <v>4</v>
      </c>
      <c r="B5" s="1" t="s">
        <v>92</v>
      </c>
      <c r="C5" s="4" t="s">
        <v>93</v>
      </c>
      <c r="D5" s="1">
        <v>544.64</v>
      </c>
      <c r="E5" s="4" t="s">
        <v>29</v>
      </c>
      <c r="F5" s="160">
        <v>0</v>
      </c>
      <c r="G5" s="160">
        <v>0</v>
      </c>
      <c r="H5" s="5">
        <f t="shared" si="0"/>
        <v>0</v>
      </c>
      <c r="I5" s="5">
        <f t="shared" si="1"/>
        <v>0</v>
      </c>
      <c r="J5" s="10"/>
      <c r="K5" s="11" t="s">
        <v>94</v>
      </c>
      <c r="L5" s="4" t="s">
        <v>31</v>
      </c>
      <c r="M5" s="4">
        <v>36</v>
      </c>
    </row>
    <row r="6" spans="1:13" ht="51">
      <c r="A6" s="84">
        <v>5</v>
      </c>
      <c r="B6" s="1" t="s">
        <v>95</v>
      </c>
      <c r="C6" s="4" t="s">
        <v>96</v>
      </c>
      <c r="D6" s="1">
        <v>544.64</v>
      </c>
      <c r="E6" s="4" t="s">
        <v>29</v>
      </c>
      <c r="F6" s="160">
        <v>0</v>
      </c>
      <c r="G6" s="160">
        <v>0</v>
      </c>
      <c r="H6" s="5">
        <f t="shared" si="0"/>
        <v>0</v>
      </c>
      <c r="I6" s="5">
        <f t="shared" si="1"/>
        <v>0</v>
      </c>
      <c r="J6" s="10"/>
      <c r="K6" s="11" t="s">
        <v>97</v>
      </c>
      <c r="L6" s="4" t="s">
        <v>31</v>
      </c>
      <c r="M6" s="4">
        <v>36</v>
      </c>
    </row>
    <row r="7" spans="1:13" ht="51">
      <c r="A7" s="84">
        <v>6</v>
      </c>
      <c r="B7" s="1" t="s">
        <v>98</v>
      </c>
      <c r="C7" s="4" t="s">
        <v>99</v>
      </c>
      <c r="D7" s="1">
        <v>544.64</v>
      </c>
      <c r="E7" s="4" t="s">
        <v>29</v>
      </c>
      <c r="F7" s="160">
        <v>0</v>
      </c>
      <c r="G7" s="160">
        <v>0</v>
      </c>
      <c r="H7" s="5">
        <f t="shared" si="0"/>
        <v>0</v>
      </c>
      <c r="I7" s="5">
        <f t="shared" si="1"/>
        <v>0</v>
      </c>
      <c r="J7" s="10"/>
      <c r="K7" s="11" t="s">
        <v>100</v>
      </c>
      <c r="L7" s="4" t="s">
        <v>31</v>
      </c>
      <c r="M7" s="4">
        <v>36</v>
      </c>
    </row>
    <row r="8" spans="1:13" ht="89.25">
      <c r="A8" s="84">
        <v>7</v>
      </c>
      <c r="B8" s="1" t="s">
        <v>101</v>
      </c>
      <c r="C8" s="4" t="s">
        <v>981</v>
      </c>
      <c r="D8" s="1">
        <v>62.21</v>
      </c>
      <c r="E8" s="4" t="s">
        <v>29</v>
      </c>
      <c r="F8" s="160">
        <v>0</v>
      </c>
      <c r="G8" s="160">
        <v>0</v>
      </c>
      <c r="H8" s="5">
        <f t="shared" si="0"/>
        <v>0</v>
      </c>
      <c r="I8" s="5">
        <f t="shared" si="1"/>
        <v>0</v>
      </c>
      <c r="J8" s="10" t="s">
        <v>102</v>
      </c>
      <c r="K8" s="11" t="s">
        <v>103</v>
      </c>
      <c r="L8" s="4" t="s">
        <v>31</v>
      </c>
      <c r="M8" s="4">
        <v>36</v>
      </c>
    </row>
    <row r="9" spans="1:13" ht="103.5" customHeight="1">
      <c r="A9" s="84">
        <v>8</v>
      </c>
      <c r="B9" s="1" t="s">
        <v>104</v>
      </c>
      <c r="C9" s="4" t="s">
        <v>105</v>
      </c>
      <c r="D9" s="1">
        <v>490.43</v>
      </c>
      <c r="E9" s="4" t="s">
        <v>29</v>
      </c>
      <c r="F9" s="160">
        <v>0</v>
      </c>
      <c r="G9" s="160">
        <v>0</v>
      </c>
      <c r="H9" s="5">
        <f t="shared" si="0"/>
        <v>0</v>
      </c>
      <c r="I9" s="5">
        <f t="shared" si="1"/>
        <v>0</v>
      </c>
      <c r="J9" s="10"/>
      <c r="K9" s="11" t="s">
        <v>106</v>
      </c>
      <c r="L9" s="4" t="s">
        <v>31</v>
      </c>
      <c r="M9" s="4">
        <v>36</v>
      </c>
    </row>
    <row r="10" spans="1:13" ht="51">
      <c r="A10" s="84">
        <v>9</v>
      </c>
      <c r="B10" s="1" t="s">
        <v>107</v>
      </c>
      <c r="C10" s="4" t="s">
        <v>108</v>
      </c>
      <c r="D10" s="1">
        <v>101.56</v>
      </c>
      <c r="E10" s="4" t="s">
        <v>55</v>
      </c>
      <c r="F10" s="160">
        <v>0</v>
      </c>
      <c r="G10" s="160">
        <v>0</v>
      </c>
      <c r="H10" s="5">
        <f t="shared" si="0"/>
        <v>0</v>
      </c>
      <c r="I10" s="5">
        <f t="shared" si="1"/>
        <v>0</v>
      </c>
      <c r="J10" s="10" t="s">
        <v>109</v>
      </c>
      <c r="K10" s="11" t="s">
        <v>110</v>
      </c>
      <c r="L10" s="4" t="s">
        <v>31</v>
      </c>
      <c r="M10" s="4">
        <v>36</v>
      </c>
    </row>
    <row r="11" spans="1:13" ht="165.75">
      <c r="A11" s="84">
        <v>10</v>
      </c>
      <c r="B11" s="1" t="s">
        <v>111</v>
      </c>
      <c r="C11" s="4" t="s">
        <v>112</v>
      </c>
      <c r="D11" s="1">
        <v>101.56</v>
      </c>
      <c r="E11" s="4" t="s">
        <v>55</v>
      </c>
      <c r="F11" s="160">
        <v>0</v>
      </c>
      <c r="G11" s="160">
        <v>0</v>
      </c>
      <c r="H11" s="5">
        <f t="shared" si="0"/>
        <v>0</v>
      </c>
      <c r="I11" s="5">
        <f t="shared" si="1"/>
        <v>0</v>
      </c>
      <c r="J11" s="10" t="s">
        <v>109</v>
      </c>
      <c r="K11" s="11" t="s">
        <v>113</v>
      </c>
      <c r="L11" s="4" t="s">
        <v>31</v>
      </c>
      <c r="M11" s="4">
        <v>36</v>
      </c>
    </row>
    <row r="12" spans="1:13" ht="63.75">
      <c r="A12" s="84">
        <v>11</v>
      </c>
      <c r="B12" s="1" t="s">
        <v>114</v>
      </c>
      <c r="C12" s="4" t="s">
        <v>115</v>
      </c>
      <c r="D12" s="1">
        <v>7.18</v>
      </c>
      <c r="E12" s="4" t="s">
        <v>55</v>
      </c>
      <c r="F12" s="160">
        <v>0</v>
      </c>
      <c r="G12" s="160">
        <v>0</v>
      </c>
      <c r="H12" s="5">
        <f t="shared" si="0"/>
        <v>0</v>
      </c>
      <c r="I12" s="5">
        <f t="shared" si="1"/>
        <v>0</v>
      </c>
      <c r="J12" s="10"/>
      <c r="K12" s="11" t="s">
        <v>116</v>
      </c>
      <c r="L12" s="4" t="s">
        <v>31</v>
      </c>
      <c r="M12" s="4">
        <v>36</v>
      </c>
    </row>
    <row r="13" spans="1:13" ht="38.25">
      <c r="A13" s="84">
        <v>12</v>
      </c>
      <c r="B13" s="1" t="s">
        <v>92</v>
      </c>
      <c r="C13" s="4" t="s">
        <v>93</v>
      </c>
      <c r="D13" s="1">
        <v>75.569999999999993</v>
      </c>
      <c r="E13" s="4" t="s">
        <v>29</v>
      </c>
      <c r="F13" s="160">
        <v>0</v>
      </c>
      <c r="G13" s="160">
        <v>0</v>
      </c>
      <c r="H13" s="5">
        <f t="shared" si="0"/>
        <v>0</v>
      </c>
      <c r="I13" s="5">
        <f t="shared" si="1"/>
        <v>0</v>
      </c>
      <c r="J13" s="10" t="s">
        <v>117</v>
      </c>
      <c r="K13" s="11" t="s">
        <v>94</v>
      </c>
      <c r="L13" s="4" t="s">
        <v>31</v>
      </c>
      <c r="M13" s="4">
        <v>36</v>
      </c>
    </row>
    <row r="14" spans="1:13" ht="51">
      <c r="A14" s="84">
        <v>13</v>
      </c>
      <c r="B14" s="1" t="s">
        <v>95</v>
      </c>
      <c r="C14" s="4" t="s">
        <v>96</v>
      </c>
      <c r="D14" s="1">
        <v>75.569999999999993</v>
      </c>
      <c r="E14" s="4" t="s">
        <v>29</v>
      </c>
      <c r="F14" s="160">
        <v>0</v>
      </c>
      <c r="G14" s="160">
        <v>0</v>
      </c>
      <c r="H14" s="5">
        <f t="shared" si="0"/>
        <v>0</v>
      </c>
      <c r="I14" s="5">
        <f t="shared" si="1"/>
        <v>0</v>
      </c>
      <c r="J14" s="10" t="s">
        <v>117</v>
      </c>
      <c r="K14" s="11" t="s">
        <v>97</v>
      </c>
      <c r="L14" s="4" t="s">
        <v>31</v>
      </c>
      <c r="M14" s="4">
        <v>36</v>
      </c>
    </row>
    <row r="15" spans="1:13" ht="25.5">
      <c r="A15" s="84">
        <v>14</v>
      </c>
      <c r="B15" s="1" t="s">
        <v>118</v>
      </c>
      <c r="C15" s="4" t="s">
        <v>119</v>
      </c>
      <c r="D15" s="1">
        <v>8</v>
      </c>
      <c r="E15" s="4" t="s">
        <v>55</v>
      </c>
      <c r="F15" s="160">
        <v>0</v>
      </c>
      <c r="G15" s="160">
        <v>0</v>
      </c>
      <c r="H15" s="5">
        <f t="shared" si="0"/>
        <v>0</v>
      </c>
      <c r="I15" s="5">
        <f t="shared" si="1"/>
        <v>0</v>
      </c>
      <c r="J15" s="10" t="s">
        <v>120</v>
      </c>
      <c r="K15" s="11" t="s">
        <v>121</v>
      </c>
      <c r="L15" s="4" t="s">
        <v>31</v>
      </c>
      <c r="M15" s="4">
        <v>36</v>
      </c>
    </row>
    <row r="16" spans="1:13" ht="51">
      <c r="A16" s="84">
        <v>15</v>
      </c>
      <c r="B16" s="1" t="s">
        <v>122</v>
      </c>
      <c r="C16" s="4" t="s">
        <v>123</v>
      </c>
      <c r="D16" s="1">
        <v>8</v>
      </c>
      <c r="E16" s="4" t="s">
        <v>55</v>
      </c>
      <c r="F16" s="160">
        <v>0</v>
      </c>
      <c r="G16" s="160">
        <v>0</v>
      </c>
      <c r="H16" s="5">
        <f t="shared" si="0"/>
        <v>0</v>
      </c>
      <c r="I16" s="5">
        <f t="shared" si="1"/>
        <v>0</v>
      </c>
      <c r="J16" s="10" t="s">
        <v>120</v>
      </c>
      <c r="K16" s="11" t="s">
        <v>124</v>
      </c>
      <c r="L16" s="4" t="s">
        <v>31</v>
      </c>
      <c r="M16" s="4">
        <v>36</v>
      </c>
    </row>
    <row r="17" spans="1:13" ht="51">
      <c r="A17" s="84">
        <v>16</v>
      </c>
      <c r="B17" s="1" t="s">
        <v>125</v>
      </c>
      <c r="C17" s="4" t="s">
        <v>126</v>
      </c>
      <c r="D17" s="1">
        <v>8</v>
      </c>
      <c r="E17" s="4" t="s">
        <v>55</v>
      </c>
      <c r="F17" s="160">
        <v>0</v>
      </c>
      <c r="G17" s="160">
        <v>0</v>
      </c>
      <c r="H17" s="5">
        <f t="shared" si="0"/>
        <v>0</v>
      </c>
      <c r="I17" s="5">
        <f t="shared" si="1"/>
        <v>0</v>
      </c>
      <c r="J17" s="10"/>
      <c r="K17" s="11" t="s">
        <v>127</v>
      </c>
      <c r="L17" s="4" t="s">
        <v>31</v>
      </c>
      <c r="M17" s="4">
        <v>36</v>
      </c>
    </row>
    <row r="18" spans="1:13">
      <c r="A18" s="7"/>
      <c r="B18" s="7"/>
      <c r="C18" s="7" t="s">
        <v>24</v>
      </c>
      <c r="D18" s="7"/>
      <c r="E18" s="7"/>
      <c r="F18" s="7"/>
      <c r="G18" s="7"/>
      <c r="H18" s="12">
        <f>ROUND(SUM(H2:H17),0)</f>
        <v>0</v>
      </c>
      <c r="I18" s="12">
        <f>ROUND(SUM(I2:I17),0)</f>
        <v>0</v>
      </c>
    </row>
  </sheetData>
  <printOptions gridLines="1"/>
  <pageMargins left="0.70866141732283472" right="0.70866141732283472" top="0.74803149606299213" bottom="0.74803149606299213" header="0.31496062992125984" footer="0.31496062992125984"/>
  <pageSetup paperSize="9" scale="74" fitToHeight="0"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M3"/>
  <sheetViews>
    <sheetView workbookViewId="0"/>
  </sheetViews>
  <sheetFormatPr defaultRowHeight="15"/>
  <cols>
    <col min="1" max="1" width="4.7109375" customWidth="1"/>
    <col min="2" max="2" width="20.7109375" customWidth="1"/>
    <col min="3" max="3" width="35.7109375" customWidth="1"/>
    <col min="4" max="4" width="7.7109375" customWidth="1"/>
    <col min="5" max="5" width="8.7109375" customWidth="1"/>
    <col min="6" max="9" width="12.7109375" customWidth="1"/>
    <col min="10" max="10" width="20.7109375" customWidth="1"/>
    <col min="11" max="11" width="12.7109375" customWidth="1"/>
    <col min="12" max="12" width="6.7109375" customWidth="1"/>
    <col min="13" max="13" width="8.7109375" customWidth="1"/>
  </cols>
  <sheetData>
    <row r="1" spans="1:13" ht="25.5">
      <c r="A1" s="2" t="s">
        <v>0</v>
      </c>
      <c r="B1" s="2" t="s">
        <v>6</v>
      </c>
      <c r="C1" s="2" t="s">
        <v>7</v>
      </c>
      <c r="D1" s="3" t="s">
        <v>8</v>
      </c>
      <c r="E1" s="3" t="s">
        <v>9</v>
      </c>
      <c r="F1" s="3" t="s">
        <v>10</v>
      </c>
      <c r="G1" s="3" t="s">
        <v>11</v>
      </c>
      <c r="H1" s="3" t="s">
        <v>12</v>
      </c>
      <c r="I1" s="3" t="s">
        <v>13</v>
      </c>
      <c r="J1" s="9" t="s">
        <v>14</v>
      </c>
      <c r="K1" s="9" t="s">
        <v>15</v>
      </c>
      <c r="L1" s="9" t="s">
        <v>16</v>
      </c>
      <c r="M1" s="9" t="s">
        <v>17</v>
      </c>
    </row>
    <row r="2" spans="1:13" ht="106.5" customHeight="1">
      <c r="A2" s="4">
        <v>1</v>
      </c>
      <c r="B2" s="1" t="s">
        <v>135</v>
      </c>
      <c r="C2" s="4" t="s">
        <v>136</v>
      </c>
      <c r="D2" s="1">
        <v>17</v>
      </c>
      <c r="E2" s="4" t="s">
        <v>55</v>
      </c>
      <c r="F2" s="8">
        <v>0</v>
      </c>
      <c r="G2" s="8">
        <v>0</v>
      </c>
      <c r="H2" s="5">
        <f>ROUND(F2*D2,0)</f>
        <v>0</v>
      </c>
      <c r="I2" s="5">
        <f>ROUND(G2*D2,0)</f>
        <v>0</v>
      </c>
      <c r="J2" s="10"/>
      <c r="K2" s="11" t="s">
        <v>137</v>
      </c>
      <c r="L2" s="4" t="s">
        <v>31</v>
      </c>
      <c r="M2" s="4">
        <v>39</v>
      </c>
    </row>
    <row r="3" spans="1:13">
      <c r="A3" s="7"/>
      <c r="B3" s="7"/>
      <c r="C3" s="7" t="s">
        <v>24</v>
      </c>
      <c r="D3" s="7"/>
      <c r="E3" s="7"/>
      <c r="F3" s="7"/>
      <c r="G3" s="7"/>
      <c r="H3" s="12">
        <f>ROUND(SUM(H2:H2),0)</f>
        <v>0</v>
      </c>
      <c r="I3" s="12">
        <f>ROUND(SUM(I2:I2),0)</f>
        <v>0</v>
      </c>
    </row>
  </sheetData>
  <printOptions gridLines="1"/>
  <pageMargins left="0.70866141732283472" right="0.70866141732283472" top="0.74803149606299213" bottom="0.74803149606299213" header="0.31496062992125984" footer="0.31496062992125984"/>
  <pageSetup paperSize="9" scale="74" fitToHeight="0"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M13"/>
  <sheetViews>
    <sheetView workbookViewId="0"/>
  </sheetViews>
  <sheetFormatPr defaultRowHeight="15"/>
  <cols>
    <col min="1" max="1" width="4.7109375" customWidth="1"/>
    <col min="2" max="2" width="20.7109375" customWidth="1"/>
    <col min="3" max="3" width="35.7109375" customWidth="1"/>
    <col min="4" max="4" width="7.7109375" customWidth="1"/>
    <col min="5" max="5" width="8.7109375" customWidth="1"/>
    <col min="6" max="9" width="12.7109375" customWidth="1"/>
    <col min="10" max="10" width="20.7109375" customWidth="1"/>
    <col min="11" max="11" width="12.7109375" customWidth="1"/>
    <col min="12" max="12" width="6.7109375" customWidth="1"/>
    <col min="13" max="13" width="8.7109375" customWidth="1"/>
  </cols>
  <sheetData>
    <row r="1" spans="1:13" ht="25.5">
      <c r="A1" s="2" t="s">
        <v>0</v>
      </c>
      <c r="B1" s="2" t="s">
        <v>6</v>
      </c>
      <c r="C1" s="2" t="s">
        <v>7</v>
      </c>
      <c r="D1" s="3" t="s">
        <v>8</v>
      </c>
      <c r="E1" s="3" t="s">
        <v>9</v>
      </c>
      <c r="F1" s="3" t="s">
        <v>10</v>
      </c>
      <c r="G1" s="3" t="s">
        <v>11</v>
      </c>
      <c r="H1" s="3" t="s">
        <v>12</v>
      </c>
      <c r="I1" s="3" t="s">
        <v>13</v>
      </c>
      <c r="J1" s="9" t="s">
        <v>14</v>
      </c>
      <c r="K1" s="9" t="s">
        <v>15</v>
      </c>
      <c r="L1" s="9" t="s">
        <v>16</v>
      </c>
      <c r="M1" s="9" t="s">
        <v>17</v>
      </c>
    </row>
    <row r="2" spans="1:13" s="77" customFormat="1">
      <c r="A2" s="89">
        <v>1</v>
      </c>
      <c r="B2" s="90" t="s">
        <v>398</v>
      </c>
      <c r="C2" s="84" t="s">
        <v>399</v>
      </c>
      <c r="D2" s="94">
        <v>960.3</v>
      </c>
      <c r="E2" s="84" t="s">
        <v>29</v>
      </c>
      <c r="F2" s="86">
        <v>0</v>
      </c>
      <c r="G2" s="86">
        <v>0</v>
      </c>
      <c r="H2" s="85">
        <f t="shared" ref="H2:H12" si="0">ROUND(F2*D2,0)</f>
        <v>0</v>
      </c>
      <c r="I2" s="85">
        <f t="shared" ref="I2:I12" si="1">ROUND(G2*D2,0)</f>
        <v>0</v>
      </c>
      <c r="J2" s="87"/>
      <c r="K2" s="88"/>
      <c r="L2" s="84"/>
      <c r="M2" s="84"/>
    </row>
    <row r="3" spans="1:13" ht="89.25">
      <c r="A3" s="4">
        <v>2</v>
      </c>
      <c r="B3" s="1" t="s">
        <v>400</v>
      </c>
      <c r="C3" s="4" t="s">
        <v>401</v>
      </c>
      <c r="D3" s="1">
        <v>960.3</v>
      </c>
      <c r="E3" s="4" t="s">
        <v>29</v>
      </c>
      <c r="F3" s="160">
        <v>0</v>
      </c>
      <c r="G3" s="160">
        <v>0</v>
      </c>
      <c r="H3" s="5">
        <f t="shared" si="0"/>
        <v>0</v>
      </c>
      <c r="I3" s="5">
        <f t="shared" si="1"/>
        <v>0</v>
      </c>
      <c r="J3" s="10"/>
      <c r="K3" s="11"/>
      <c r="L3" s="4"/>
      <c r="M3" s="4">
        <v>41</v>
      </c>
    </row>
    <row r="4" spans="1:13" ht="51">
      <c r="A4" s="4">
        <v>3</v>
      </c>
      <c r="B4" s="1" t="s">
        <v>402</v>
      </c>
      <c r="C4" s="4" t="s">
        <v>403</v>
      </c>
      <c r="D4" s="1">
        <v>130.18</v>
      </c>
      <c r="E4" s="4" t="s">
        <v>72</v>
      </c>
      <c r="F4" s="160">
        <v>0</v>
      </c>
      <c r="G4" s="160">
        <v>0</v>
      </c>
      <c r="H4" s="5">
        <f t="shared" si="0"/>
        <v>0</v>
      </c>
      <c r="I4" s="5">
        <f t="shared" si="1"/>
        <v>0</v>
      </c>
      <c r="J4" s="10"/>
      <c r="K4" s="11" t="s">
        <v>140</v>
      </c>
      <c r="L4" s="4" t="s">
        <v>31</v>
      </c>
      <c r="M4" s="4">
        <v>41</v>
      </c>
    </row>
    <row r="5" spans="1:13" s="77" customFormat="1" ht="63.75">
      <c r="A5" s="84">
        <v>4</v>
      </c>
      <c r="B5" s="94" t="s">
        <v>404</v>
      </c>
      <c r="C5" s="84" t="s">
        <v>405</v>
      </c>
      <c r="D5" s="94">
        <v>8</v>
      </c>
      <c r="E5" s="84" t="s">
        <v>39</v>
      </c>
      <c r="F5" s="160">
        <v>0</v>
      </c>
      <c r="G5" s="160">
        <v>0</v>
      </c>
      <c r="H5" s="85">
        <f t="shared" si="0"/>
        <v>0</v>
      </c>
      <c r="I5" s="85">
        <f t="shared" si="1"/>
        <v>0</v>
      </c>
      <c r="J5" s="87"/>
      <c r="K5" s="88"/>
      <c r="L5" s="84"/>
      <c r="M5" s="84"/>
    </row>
    <row r="6" spans="1:13" s="77" customFormat="1" ht="51">
      <c r="A6" s="84">
        <v>5</v>
      </c>
      <c r="B6" s="94" t="s">
        <v>406</v>
      </c>
      <c r="C6" s="84" t="s">
        <v>407</v>
      </c>
      <c r="D6" s="94">
        <v>6</v>
      </c>
      <c r="E6" s="84" t="s">
        <v>39</v>
      </c>
      <c r="F6" s="160">
        <v>0</v>
      </c>
      <c r="G6" s="160">
        <v>0</v>
      </c>
      <c r="H6" s="85">
        <f t="shared" si="0"/>
        <v>0</v>
      </c>
      <c r="I6" s="85">
        <f t="shared" si="1"/>
        <v>0</v>
      </c>
      <c r="J6" s="87"/>
      <c r="K6" s="88"/>
      <c r="L6" s="84"/>
      <c r="M6" s="84"/>
    </row>
    <row r="7" spans="1:13" s="77" customFormat="1" ht="39.75" customHeight="1">
      <c r="A7" s="84">
        <v>6</v>
      </c>
      <c r="B7" s="94" t="s">
        <v>408</v>
      </c>
      <c r="C7" s="84" t="s">
        <v>409</v>
      </c>
      <c r="D7" s="94">
        <v>148.35</v>
      </c>
      <c r="E7" s="84" t="s">
        <v>72</v>
      </c>
      <c r="F7" s="160">
        <v>0</v>
      </c>
      <c r="G7" s="160">
        <v>0</v>
      </c>
      <c r="H7" s="85">
        <f t="shared" si="0"/>
        <v>0</v>
      </c>
      <c r="I7" s="85">
        <f t="shared" si="1"/>
        <v>0</v>
      </c>
      <c r="J7" s="87"/>
      <c r="K7" s="88"/>
      <c r="L7" s="84"/>
      <c r="M7" s="84"/>
    </row>
    <row r="8" spans="1:13" s="77" customFormat="1" ht="76.5">
      <c r="A8" s="84">
        <v>7</v>
      </c>
      <c r="B8" s="94" t="s">
        <v>410</v>
      </c>
      <c r="C8" s="84" t="s">
        <v>411</v>
      </c>
      <c r="D8" s="94">
        <v>34.56</v>
      </c>
      <c r="E8" s="84" t="s">
        <v>72</v>
      </c>
      <c r="F8" s="160">
        <v>0</v>
      </c>
      <c r="G8" s="160">
        <v>0</v>
      </c>
      <c r="H8" s="85">
        <f t="shared" si="0"/>
        <v>0</v>
      </c>
      <c r="I8" s="85">
        <f t="shared" si="1"/>
        <v>0</v>
      </c>
      <c r="J8" s="87"/>
      <c r="K8" s="88"/>
      <c r="L8" s="84"/>
      <c r="M8" s="84"/>
    </row>
    <row r="9" spans="1:13" s="100" customFormat="1" ht="25.5">
      <c r="A9" s="134">
        <v>8</v>
      </c>
      <c r="B9" s="146" t="s">
        <v>996</v>
      </c>
      <c r="C9" s="134" t="s">
        <v>997</v>
      </c>
      <c r="D9" s="146">
        <v>1105</v>
      </c>
      <c r="E9" s="134" t="s">
        <v>39</v>
      </c>
      <c r="F9" s="160">
        <v>0</v>
      </c>
      <c r="G9" s="160">
        <v>0</v>
      </c>
      <c r="H9" s="133">
        <f t="shared" si="0"/>
        <v>0</v>
      </c>
      <c r="I9" s="133">
        <f t="shared" si="1"/>
        <v>0</v>
      </c>
      <c r="J9" s="104"/>
      <c r="K9" s="135"/>
      <c r="L9" s="134"/>
      <c r="M9" s="134"/>
    </row>
    <row r="10" spans="1:13" s="77" customFormat="1" ht="38.25">
      <c r="A10" s="134">
        <v>9</v>
      </c>
      <c r="B10" s="94" t="s">
        <v>435</v>
      </c>
      <c r="C10" s="84" t="s">
        <v>436</v>
      </c>
      <c r="D10" s="94">
        <v>1</v>
      </c>
      <c r="E10" s="84" t="s">
        <v>39</v>
      </c>
      <c r="F10" s="160">
        <v>0</v>
      </c>
      <c r="G10" s="160">
        <v>0</v>
      </c>
      <c r="H10" s="85">
        <f t="shared" si="0"/>
        <v>0</v>
      </c>
      <c r="I10" s="85">
        <f t="shared" si="1"/>
        <v>0</v>
      </c>
      <c r="J10" s="87"/>
      <c r="K10" s="88"/>
      <c r="L10" s="84"/>
      <c r="M10" s="84"/>
    </row>
    <row r="11" spans="1:13" s="77" customFormat="1" ht="63.75">
      <c r="A11" s="134">
        <v>10</v>
      </c>
      <c r="B11" s="94" t="s">
        <v>437</v>
      </c>
      <c r="C11" s="84" t="s">
        <v>438</v>
      </c>
      <c r="D11" s="94">
        <v>1.6</v>
      </c>
      <c r="E11" s="84" t="s">
        <v>72</v>
      </c>
      <c r="F11" s="160">
        <v>0</v>
      </c>
      <c r="G11" s="160">
        <v>0</v>
      </c>
      <c r="H11" s="85">
        <f t="shared" si="0"/>
        <v>0</v>
      </c>
      <c r="I11" s="85">
        <f t="shared" si="1"/>
        <v>0</v>
      </c>
      <c r="J11" s="87"/>
      <c r="K11" s="88"/>
      <c r="L11" s="84"/>
      <c r="M11" s="84"/>
    </row>
    <row r="12" spans="1:13" ht="51">
      <c r="A12" s="134">
        <v>11</v>
      </c>
      <c r="B12" s="1" t="s">
        <v>141</v>
      </c>
      <c r="C12" s="4" t="s">
        <v>142</v>
      </c>
      <c r="D12" s="1">
        <v>148.35</v>
      </c>
      <c r="E12" s="4" t="s">
        <v>72</v>
      </c>
      <c r="F12" s="160">
        <v>0</v>
      </c>
      <c r="G12" s="160">
        <v>0</v>
      </c>
      <c r="H12" s="5">
        <f t="shared" si="0"/>
        <v>0</v>
      </c>
      <c r="I12" s="5">
        <f t="shared" si="1"/>
        <v>0</v>
      </c>
      <c r="J12" s="10"/>
      <c r="K12" s="11"/>
      <c r="L12" s="4"/>
      <c r="M12" s="4">
        <v>41</v>
      </c>
    </row>
    <row r="13" spans="1:13">
      <c r="A13" s="7"/>
      <c r="B13" s="7"/>
      <c r="C13" s="7" t="s">
        <v>24</v>
      </c>
      <c r="D13" s="7"/>
      <c r="E13" s="7"/>
      <c r="F13" s="7"/>
      <c r="G13" s="7"/>
      <c r="H13" s="12">
        <f>ROUND(SUM(H2:H12),0)</f>
        <v>0</v>
      </c>
      <c r="I13" s="75">
        <f>ROUND(SUM(I2:I12),0)</f>
        <v>0</v>
      </c>
    </row>
  </sheetData>
  <phoneticPr fontId="27" type="noConversion"/>
  <printOptions gridLines="1"/>
  <pageMargins left="0.70866141732283472" right="0.70866141732283472" top="0.74803149606299213" bottom="0.74803149606299213" header="0.31496062992125984" footer="0.31496062992125984"/>
  <pageSetup paperSize="9" scale="74" fitToHeight="0"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M13"/>
  <sheetViews>
    <sheetView workbookViewId="0"/>
  </sheetViews>
  <sheetFormatPr defaultRowHeight="15"/>
  <cols>
    <col min="1" max="1" width="4.7109375" customWidth="1"/>
    <col min="2" max="2" width="20.7109375" customWidth="1"/>
    <col min="3" max="3" width="35.7109375" customWidth="1"/>
    <col min="4" max="4" width="7.7109375" customWidth="1"/>
    <col min="5" max="5" width="8.7109375" customWidth="1"/>
    <col min="6" max="9" width="12.7109375" customWidth="1"/>
    <col min="10" max="10" width="20.7109375" customWidth="1"/>
    <col min="11" max="11" width="12.7109375" customWidth="1"/>
    <col min="12" max="12" width="6.7109375" customWidth="1"/>
    <col min="13" max="13" width="8.7109375" customWidth="1"/>
  </cols>
  <sheetData>
    <row r="1" spans="1:13" ht="25.5">
      <c r="A1" s="2" t="s">
        <v>0</v>
      </c>
      <c r="B1" s="2" t="s">
        <v>6</v>
      </c>
      <c r="C1" s="2" t="s">
        <v>7</v>
      </c>
      <c r="D1" s="3" t="s">
        <v>8</v>
      </c>
      <c r="E1" s="3" t="s">
        <v>9</v>
      </c>
      <c r="F1" s="3" t="s">
        <v>10</v>
      </c>
      <c r="G1" s="3" t="s">
        <v>11</v>
      </c>
      <c r="H1" s="3" t="s">
        <v>12</v>
      </c>
      <c r="I1" s="3" t="s">
        <v>13</v>
      </c>
      <c r="J1" s="9" t="s">
        <v>14</v>
      </c>
      <c r="K1" s="9" t="s">
        <v>15</v>
      </c>
      <c r="L1" s="9" t="s">
        <v>16</v>
      </c>
      <c r="M1" s="9" t="s">
        <v>17</v>
      </c>
    </row>
    <row r="2" spans="1:13" ht="25.5">
      <c r="A2" s="4">
        <v>1</v>
      </c>
      <c r="B2" s="1" t="s">
        <v>145</v>
      </c>
      <c r="C2" s="4" t="s">
        <v>146</v>
      </c>
      <c r="D2" s="1">
        <v>148.35</v>
      </c>
      <c r="E2" s="4" t="s">
        <v>72</v>
      </c>
      <c r="F2" s="8">
        <v>0</v>
      </c>
      <c r="G2" s="8">
        <v>0</v>
      </c>
      <c r="H2" s="5">
        <f t="shared" ref="H2:H12" si="0">ROUND(F2*D2,0)</f>
        <v>0</v>
      </c>
      <c r="I2" s="5">
        <f t="shared" ref="I2:I12" si="1">ROUND(G2*D2,0)</f>
        <v>0</v>
      </c>
      <c r="J2" s="10"/>
      <c r="K2" s="11" t="s">
        <v>147</v>
      </c>
      <c r="L2" s="4" t="s">
        <v>31</v>
      </c>
      <c r="M2" s="4">
        <v>43</v>
      </c>
    </row>
    <row r="3" spans="1:13" ht="25.5">
      <c r="A3" s="4">
        <v>2</v>
      </c>
      <c r="B3" s="1" t="s">
        <v>148</v>
      </c>
      <c r="C3" s="4" t="s">
        <v>149</v>
      </c>
      <c r="D3" s="1">
        <v>36.549999999999997</v>
      </c>
      <c r="E3" s="4" t="s">
        <v>72</v>
      </c>
      <c r="F3" s="160">
        <v>0</v>
      </c>
      <c r="G3" s="160">
        <v>0</v>
      </c>
      <c r="H3" s="5">
        <f t="shared" si="0"/>
        <v>0</v>
      </c>
      <c r="I3" s="5">
        <f t="shared" si="1"/>
        <v>0</v>
      </c>
      <c r="J3" s="10"/>
      <c r="K3" s="11" t="s">
        <v>150</v>
      </c>
      <c r="L3" s="4" t="s">
        <v>31</v>
      </c>
      <c r="M3" s="4">
        <v>43</v>
      </c>
    </row>
    <row r="4" spans="1:13" ht="25.5">
      <c r="A4" s="4">
        <v>3</v>
      </c>
      <c r="B4" s="1" t="s">
        <v>151</v>
      </c>
      <c r="C4" s="4" t="s">
        <v>152</v>
      </c>
      <c r="D4" s="1">
        <v>32.68</v>
      </c>
      <c r="E4" s="4" t="s">
        <v>72</v>
      </c>
      <c r="F4" s="160">
        <v>0</v>
      </c>
      <c r="G4" s="160">
        <v>0</v>
      </c>
      <c r="H4" s="5">
        <f t="shared" si="0"/>
        <v>0</v>
      </c>
      <c r="I4" s="5">
        <f t="shared" si="1"/>
        <v>0</v>
      </c>
      <c r="J4" s="10" t="s">
        <v>153</v>
      </c>
      <c r="K4" s="11" t="s">
        <v>154</v>
      </c>
      <c r="L4" s="4" t="s">
        <v>31</v>
      </c>
      <c r="M4" s="4">
        <v>43</v>
      </c>
    </row>
    <row r="5" spans="1:13" s="100" customFormat="1" ht="76.5">
      <c r="A5" s="134">
        <v>4</v>
      </c>
      <c r="B5" s="143" t="s">
        <v>973</v>
      </c>
      <c r="C5" s="134" t="s">
        <v>974</v>
      </c>
      <c r="D5" s="143">
        <v>148.35</v>
      </c>
      <c r="E5" s="134" t="s">
        <v>72</v>
      </c>
      <c r="F5" s="160">
        <v>0</v>
      </c>
      <c r="G5" s="160">
        <v>0</v>
      </c>
      <c r="H5" s="133">
        <f t="shared" si="0"/>
        <v>0</v>
      </c>
      <c r="I5" s="133">
        <f t="shared" si="1"/>
        <v>0</v>
      </c>
      <c r="J5" s="104"/>
      <c r="K5" s="135"/>
      <c r="L5" s="134"/>
      <c r="M5" s="134"/>
    </row>
    <row r="6" spans="1:13" s="100" customFormat="1" ht="65.25" customHeight="1">
      <c r="A6" s="89">
        <v>5</v>
      </c>
      <c r="B6" s="90" t="s">
        <v>975</v>
      </c>
      <c r="C6" s="89" t="s">
        <v>976</v>
      </c>
      <c r="D6" s="90">
        <v>44.05</v>
      </c>
      <c r="E6" s="89" t="s">
        <v>72</v>
      </c>
      <c r="F6" s="160">
        <v>0</v>
      </c>
      <c r="G6" s="160">
        <v>0</v>
      </c>
      <c r="H6" s="91">
        <f t="shared" si="0"/>
        <v>0</v>
      </c>
      <c r="I6" s="91">
        <f t="shared" si="1"/>
        <v>0</v>
      </c>
      <c r="J6" s="92"/>
      <c r="K6" s="93"/>
      <c r="L6" s="89"/>
      <c r="M6" s="89"/>
    </row>
    <row r="7" spans="1:13" ht="78.75" customHeight="1">
      <c r="A7" s="4">
        <v>6</v>
      </c>
      <c r="B7" s="1" t="s">
        <v>155</v>
      </c>
      <c r="C7" s="4" t="s">
        <v>156</v>
      </c>
      <c r="D7" s="1">
        <v>25.77</v>
      </c>
      <c r="E7" s="4" t="s">
        <v>72</v>
      </c>
      <c r="F7" s="160">
        <v>0</v>
      </c>
      <c r="G7" s="160">
        <v>0</v>
      </c>
      <c r="H7" s="5">
        <f t="shared" si="0"/>
        <v>0</v>
      </c>
      <c r="I7" s="5">
        <f t="shared" si="1"/>
        <v>0</v>
      </c>
      <c r="J7" s="10"/>
      <c r="K7" s="11" t="s">
        <v>157</v>
      </c>
      <c r="L7" s="4" t="s">
        <v>31</v>
      </c>
      <c r="M7" s="4">
        <v>43</v>
      </c>
    </row>
    <row r="8" spans="1:13" ht="25.5">
      <c r="A8" s="84">
        <v>7</v>
      </c>
      <c r="B8" s="1" t="s">
        <v>158</v>
      </c>
      <c r="C8" s="4" t="s">
        <v>159</v>
      </c>
      <c r="D8" s="1">
        <v>2</v>
      </c>
      <c r="E8" s="4" t="s">
        <v>39</v>
      </c>
      <c r="F8" s="160">
        <v>0</v>
      </c>
      <c r="G8" s="160">
        <v>0</v>
      </c>
      <c r="H8" s="5">
        <f t="shared" si="0"/>
        <v>0</v>
      </c>
      <c r="I8" s="5">
        <f t="shared" si="1"/>
        <v>0</v>
      </c>
      <c r="J8" s="10"/>
      <c r="K8" s="11" t="s">
        <v>160</v>
      </c>
      <c r="L8" s="4" t="s">
        <v>31</v>
      </c>
      <c r="M8" s="4">
        <v>43</v>
      </c>
    </row>
    <row r="9" spans="1:13" ht="76.5">
      <c r="A9" s="84">
        <v>8</v>
      </c>
      <c r="B9" s="1" t="s">
        <v>469</v>
      </c>
      <c r="C9" s="4" t="s">
        <v>470</v>
      </c>
      <c r="D9" s="1">
        <v>34.770000000000003</v>
      </c>
      <c r="E9" s="4" t="s">
        <v>72</v>
      </c>
      <c r="F9" s="160">
        <v>0</v>
      </c>
      <c r="G9" s="160">
        <v>0</v>
      </c>
      <c r="H9" s="5">
        <f t="shared" si="0"/>
        <v>0</v>
      </c>
      <c r="I9" s="5">
        <f t="shared" si="1"/>
        <v>0</v>
      </c>
      <c r="J9" s="10" t="s">
        <v>419</v>
      </c>
      <c r="K9" s="11" t="s">
        <v>161</v>
      </c>
      <c r="L9" s="4" t="s">
        <v>31</v>
      </c>
      <c r="M9" s="4">
        <v>43</v>
      </c>
    </row>
    <row r="10" spans="1:13" ht="89.25">
      <c r="A10" s="84">
        <v>9</v>
      </c>
      <c r="B10" s="1" t="s">
        <v>162</v>
      </c>
      <c r="C10" s="4" t="s">
        <v>163</v>
      </c>
      <c r="D10" s="1">
        <v>32.68</v>
      </c>
      <c r="E10" s="4" t="s">
        <v>72</v>
      </c>
      <c r="F10" s="160">
        <v>0</v>
      </c>
      <c r="G10" s="160">
        <v>0</v>
      </c>
      <c r="H10" s="5">
        <f t="shared" si="0"/>
        <v>0</v>
      </c>
      <c r="I10" s="5">
        <f t="shared" si="1"/>
        <v>0</v>
      </c>
      <c r="J10" s="10"/>
      <c r="K10" s="11" t="s">
        <v>164</v>
      </c>
      <c r="L10" s="4" t="s">
        <v>31</v>
      </c>
      <c r="M10" s="4">
        <v>43</v>
      </c>
    </row>
    <row r="11" spans="1:13" s="77" customFormat="1" ht="78" customHeight="1">
      <c r="A11" s="84">
        <v>10</v>
      </c>
      <c r="B11" s="94" t="s">
        <v>425</v>
      </c>
      <c r="C11" s="84" t="s">
        <v>426</v>
      </c>
      <c r="D11" s="94">
        <v>4</v>
      </c>
      <c r="E11" s="84" t="s">
        <v>39</v>
      </c>
      <c r="F11" s="160">
        <v>0</v>
      </c>
      <c r="G11" s="160">
        <v>0</v>
      </c>
      <c r="H11" s="85">
        <f t="shared" si="0"/>
        <v>0</v>
      </c>
      <c r="I11" s="85">
        <f t="shared" si="1"/>
        <v>0</v>
      </c>
      <c r="J11" s="87"/>
      <c r="K11" s="88"/>
      <c r="L11" s="84"/>
      <c r="M11" s="84"/>
    </row>
    <row r="12" spans="1:13" ht="76.5">
      <c r="A12" s="84">
        <v>11</v>
      </c>
      <c r="B12" s="1" t="s">
        <v>423</v>
      </c>
      <c r="C12" s="4" t="s">
        <v>424</v>
      </c>
      <c r="D12" s="1">
        <v>65.22</v>
      </c>
      <c r="E12" s="4" t="s">
        <v>72</v>
      </c>
      <c r="F12" s="160">
        <v>0</v>
      </c>
      <c r="G12" s="160">
        <v>0</v>
      </c>
      <c r="H12" s="5">
        <f t="shared" si="0"/>
        <v>0</v>
      </c>
      <c r="I12" s="5">
        <f t="shared" si="1"/>
        <v>0</v>
      </c>
      <c r="J12" s="10"/>
      <c r="K12" s="11" t="s">
        <v>165</v>
      </c>
      <c r="L12" s="4" t="s">
        <v>31</v>
      </c>
      <c r="M12" s="4">
        <v>43</v>
      </c>
    </row>
    <row r="13" spans="1:13">
      <c r="A13" s="7"/>
      <c r="B13" s="7"/>
      <c r="C13" s="7" t="s">
        <v>24</v>
      </c>
      <c r="D13" s="7"/>
      <c r="E13" s="7"/>
      <c r="F13" s="7"/>
      <c r="G13" s="7"/>
      <c r="H13" s="12">
        <f>ROUND(SUM(H2:H12),0)</f>
        <v>0</v>
      </c>
      <c r="I13" s="12">
        <f>ROUND(SUM(I2:I12),0)</f>
        <v>0</v>
      </c>
    </row>
  </sheetData>
  <printOptions gridLines="1"/>
  <pageMargins left="0.70866141732283472" right="0.70866141732283472" top="0.74803149606299213" bottom="0.74803149606299213" header="0.31496062992125984" footer="0.31496062992125984"/>
  <pageSetup paperSize="9" scale="74" fitToHeight="0"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M16"/>
  <sheetViews>
    <sheetView workbookViewId="0"/>
  </sheetViews>
  <sheetFormatPr defaultRowHeight="15"/>
  <cols>
    <col min="1" max="1" width="4.7109375" customWidth="1"/>
    <col min="2" max="2" width="20.7109375" customWidth="1"/>
    <col min="3" max="3" width="35.7109375" customWidth="1"/>
    <col min="4" max="4" width="7.7109375" customWidth="1"/>
    <col min="5" max="5" width="8.7109375" customWidth="1"/>
    <col min="6" max="9" width="12.7109375" customWidth="1"/>
    <col min="10" max="10" width="20.7109375" customWidth="1"/>
    <col min="11" max="11" width="12.7109375" customWidth="1"/>
    <col min="12" max="12" width="6.7109375" customWidth="1"/>
    <col min="13" max="13" width="8.7109375" customWidth="1"/>
  </cols>
  <sheetData>
    <row r="1" spans="1:13" ht="25.5">
      <c r="A1" s="2" t="s">
        <v>0</v>
      </c>
      <c r="B1" s="2" t="s">
        <v>6</v>
      </c>
      <c r="C1" s="2" t="s">
        <v>7</v>
      </c>
      <c r="D1" s="3" t="s">
        <v>8</v>
      </c>
      <c r="E1" s="3" t="s">
        <v>9</v>
      </c>
      <c r="F1" s="3" t="s">
        <v>10</v>
      </c>
      <c r="G1" s="3" t="s">
        <v>11</v>
      </c>
      <c r="H1" s="3" t="s">
        <v>12</v>
      </c>
      <c r="I1" s="3" t="s">
        <v>13</v>
      </c>
      <c r="J1" s="9" t="s">
        <v>14</v>
      </c>
      <c r="K1" s="9" t="s">
        <v>15</v>
      </c>
      <c r="L1" s="9" t="s">
        <v>16</v>
      </c>
      <c r="M1" s="9" t="s">
        <v>17</v>
      </c>
    </row>
    <row r="2" spans="1:13" ht="25.5">
      <c r="A2" s="4">
        <v>1</v>
      </c>
      <c r="B2" s="1" t="s">
        <v>168</v>
      </c>
      <c r="C2" s="4" t="s">
        <v>169</v>
      </c>
      <c r="D2" s="1">
        <v>6.3</v>
      </c>
      <c r="E2" s="4" t="s">
        <v>55</v>
      </c>
      <c r="F2" s="8">
        <v>0</v>
      </c>
      <c r="G2" s="8">
        <v>0</v>
      </c>
      <c r="H2" s="5">
        <f t="shared" ref="H2:H15" si="0">ROUND(F2*D2,0)</f>
        <v>0</v>
      </c>
      <c r="I2" s="5">
        <f t="shared" ref="I2:I15" si="1">ROUND(G2*D2,0)</f>
        <v>0</v>
      </c>
      <c r="J2" s="10"/>
      <c r="K2" s="11" t="s">
        <v>170</v>
      </c>
      <c r="L2" s="4" t="s">
        <v>31</v>
      </c>
      <c r="M2" s="4">
        <v>44</v>
      </c>
    </row>
    <row r="3" spans="1:13" ht="38.25">
      <c r="A3" s="4">
        <v>2</v>
      </c>
      <c r="B3" s="1" t="s">
        <v>171</v>
      </c>
      <c r="C3" s="4" t="s">
        <v>172</v>
      </c>
      <c r="D3" s="1">
        <v>84.39</v>
      </c>
      <c r="E3" s="4" t="s">
        <v>55</v>
      </c>
      <c r="F3" s="160">
        <v>0</v>
      </c>
      <c r="G3" s="160">
        <v>0</v>
      </c>
      <c r="H3" s="5">
        <f t="shared" si="0"/>
        <v>0</v>
      </c>
      <c r="I3" s="5">
        <f t="shared" si="1"/>
        <v>0</v>
      </c>
      <c r="J3" s="10"/>
      <c r="K3" s="11" t="s">
        <v>173</v>
      </c>
      <c r="L3" s="4" t="s">
        <v>31</v>
      </c>
      <c r="M3" s="4">
        <v>44</v>
      </c>
    </row>
    <row r="4" spans="1:13" ht="38.25">
      <c r="A4" s="4">
        <v>3</v>
      </c>
      <c r="B4" s="1" t="s">
        <v>174</v>
      </c>
      <c r="C4" s="4" t="s">
        <v>175</v>
      </c>
      <c r="D4" s="1">
        <v>49.4</v>
      </c>
      <c r="E4" s="4" t="s">
        <v>55</v>
      </c>
      <c r="F4" s="160">
        <v>0</v>
      </c>
      <c r="G4" s="160">
        <v>0</v>
      </c>
      <c r="H4" s="5">
        <f t="shared" si="0"/>
        <v>0</v>
      </c>
      <c r="I4" s="5">
        <f t="shared" si="1"/>
        <v>0</v>
      </c>
      <c r="J4" s="10"/>
      <c r="K4" s="11" t="s">
        <v>176</v>
      </c>
      <c r="L4" s="4" t="s">
        <v>31</v>
      </c>
      <c r="M4" s="4">
        <v>44</v>
      </c>
    </row>
    <row r="5" spans="1:13" ht="63.75">
      <c r="A5" s="4">
        <v>4</v>
      </c>
      <c r="B5" s="1" t="s">
        <v>177</v>
      </c>
      <c r="C5" s="4" t="s">
        <v>178</v>
      </c>
      <c r="D5" s="1">
        <v>1</v>
      </c>
      <c r="E5" s="4" t="s">
        <v>39</v>
      </c>
      <c r="F5" s="160">
        <v>0</v>
      </c>
      <c r="G5" s="160">
        <v>0</v>
      </c>
      <c r="H5" s="5">
        <f t="shared" si="0"/>
        <v>0</v>
      </c>
      <c r="I5" s="5">
        <f t="shared" si="1"/>
        <v>0</v>
      </c>
      <c r="J5" s="10" t="s">
        <v>179</v>
      </c>
      <c r="K5" s="11"/>
      <c r="L5" s="4"/>
      <c r="M5" s="4">
        <v>44</v>
      </c>
    </row>
    <row r="6" spans="1:13" ht="63.75">
      <c r="A6" s="4">
        <v>5</v>
      </c>
      <c r="B6" s="1" t="s">
        <v>180</v>
      </c>
      <c r="C6" s="4" t="s">
        <v>181</v>
      </c>
      <c r="D6" s="1">
        <v>1</v>
      </c>
      <c r="E6" s="4" t="s">
        <v>39</v>
      </c>
      <c r="F6" s="160">
        <v>0</v>
      </c>
      <c r="G6" s="160">
        <v>0</v>
      </c>
      <c r="H6" s="5">
        <f t="shared" si="0"/>
        <v>0</v>
      </c>
      <c r="I6" s="5">
        <f t="shared" si="1"/>
        <v>0</v>
      </c>
      <c r="J6" s="10" t="s">
        <v>182</v>
      </c>
      <c r="K6" s="11"/>
      <c r="L6" s="4"/>
      <c r="M6" s="4">
        <v>44</v>
      </c>
    </row>
    <row r="7" spans="1:13" ht="63.75">
      <c r="A7" s="4">
        <v>6</v>
      </c>
      <c r="B7" s="1" t="s">
        <v>183</v>
      </c>
      <c r="C7" s="4" t="s">
        <v>184</v>
      </c>
      <c r="D7" s="1">
        <v>1</v>
      </c>
      <c r="E7" s="4" t="s">
        <v>39</v>
      </c>
      <c r="F7" s="160">
        <v>0</v>
      </c>
      <c r="G7" s="160">
        <v>0</v>
      </c>
      <c r="H7" s="5">
        <f t="shared" si="0"/>
        <v>0</v>
      </c>
      <c r="I7" s="5">
        <f t="shared" si="1"/>
        <v>0</v>
      </c>
      <c r="J7" s="10" t="s">
        <v>185</v>
      </c>
      <c r="K7" s="11"/>
      <c r="L7" s="4"/>
      <c r="M7" s="4">
        <v>44</v>
      </c>
    </row>
    <row r="8" spans="1:13" ht="52.5" customHeight="1">
      <c r="A8" s="4">
        <v>7</v>
      </c>
      <c r="B8" s="1" t="s">
        <v>186</v>
      </c>
      <c r="C8" s="4" t="s">
        <v>427</v>
      </c>
      <c r="D8" s="1">
        <v>7</v>
      </c>
      <c r="E8" s="4" t="s">
        <v>39</v>
      </c>
      <c r="F8" s="160">
        <v>0</v>
      </c>
      <c r="G8" s="160">
        <v>0</v>
      </c>
      <c r="H8" s="5">
        <f t="shared" si="0"/>
        <v>0</v>
      </c>
      <c r="I8" s="5">
        <f t="shared" si="1"/>
        <v>0</v>
      </c>
      <c r="J8" s="10" t="s">
        <v>187</v>
      </c>
      <c r="K8" s="11"/>
      <c r="L8" s="4"/>
      <c r="M8" s="4">
        <v>44</v>
      </c>
    </row>
    <row r="9" spans="1:13" ht="53.25" customHeight="1">
      <c r="A9" s="4">
        <v>8</v>
      </c>
      <c r="B9" s="1" t="s">
        <v>188</v>
      </c>
      <c r="C9" s="4" t="s">
        <v>428</v>
      </c>
      <c r="D9" s="1">
        <v>19</v>
      </c>
      <c r="E9" s="4" t="s">
        <v>39</v>
      </c>
      <c r="F9" s="160">
        <v>0</v>
      </c>
      <c r="G9" s="160">
        <v>0</v>
      </c>
      <c r="H9" s="5">
        <f t="shared" si="0"/>
        <v>0</v>
      </c>
      <c r="I9" s="5">
        <f t="shared" si="1"/>
        <v>0</v>
      </c>
      <c r="J9" s="10" t="s">
        <v>189</v>
      </c>
      <c r="K9" s="11"/>
      <c r="L9" s="4"/>
      <c r="M9" s="4">
        <v>44</v>
      </c>
    </row>
    <row r="10" spans="1:13" ht="53.25" customHeight="1">
      <c r="A10" s="4">
        <v>9</v>
      </c>
      <c r="B10" s="1" t="s">
        <v>190</v>
      </c>
      <c r="C10" s="4" t="s">
        <v>429</v>
      </c>
      <c r="D10" s="1">
        <v>2</v>
      </c>
      <c r="E10" s="4" t="s">
        <v>39</v>
      </c>
      <c r="F10" s="160">
        <v>0</v>
      </c>
      <c r="G10" s="160">
        <v>0</v>
      </c>
      <c r="H10" s="5">
        <f t="shared" si="0"/>
        <v>0</v>
      </c>
      <c r="I10" s="5">
        <f t="shared" si="1"/>
        <v>0</v>
      </c>
      <c r="J10" s="10" t="s">
        <v>191</v>
      </c>
      <c r="K10" s="11"/>
      <c r="L10" s="4"/>
      <c r="M10" s="4">
        <v>44</v>
      </c>
    </row>
    <row r="11" spans="1:13" ht="54" customHeight="1">
      <c r="A11" s="4">
        <v>10</v>
      </c>
      <c r="B11" s="1" t="s">
        <v>192</v>
      </c>
      <c r="C11" s="4" t="s">
        <v>430</v>
      </c>
      <c r="D11" s="1">
        <v>9</v>
      </c>
      <c r="E11" s="4" t="s">
        <v>39</v>
      </c>
      <c r="F11" s="160">
        <v>0</v>
      </c>
      <c r="G11" s="160">
        <v>0</v>
      </c>
      <c r="H11" s="5">
        <f t="shared" si="0"/>
        <v>0</v>
      </c>
      <c r="I11" s="5">
        <f t="shared" si="1"/>
        <v>0</v>
      </c>
      <c r="J11" s="10" t="s">
        <v>193</v>
      </c>
      <c r="K11" s="11"/>
      <c r="L11" s="4"/>
      <c r="M11" s="4">
        <v>44</v>
      </c>
    </row>
    <row r="12" spans="1:13" ht="53.25" customHeight="1">
      <c r="A12" s="4">
        <v>11</v>
      </c>
      <c r="B12" s="1" t="s">
        <v>194</v>
      </c>
      <c r="C12" s="4" t="s">
        <v>431</v>
      </c>
      <c r="D12" s="1">
        <v>8</v>
      </c>
      <c r="E12" s="4" t="s">
        <v>39</v>
      </c>
      <c r="F12" s="160">
        <v>0</v>
      </c>
      <c r="G12" s="160">
        <v>0</v>
      </c>
      <c r="H12" s="5">
        <f t="shared" si="0"/>
        <v>0</v>
      </c>
      <c r="I12" s="5">
        <f t="shared" si="1"/>
        <v>0</v>
      </c>
      <c r="J12" s="10" t="s">
        <v>195</v>
      </c>
      <c r="K12" s="11"/>
      <c r="L12" s="4"/>
      <c r="M12" s="4">
        <v>44</v>
      </c>
    </row>
    <row r="13" spans="1:13" ht="51">
      <c r="A13" s="4">
        <v>12</v>
      </c>
      <c r="B13" s="1" t="s">
        <v>188</v>
      </c>
      <c r="C13" s="4" t="s">
        <v>432</v>
      </c>
      <c r="D13" s="1">
        <v>1</v>
      </c>
      <c r="E13" s="4" t="s">
        <v>39</v>
      </c>
      <c r="F13" s="160">
        <v>0</v>
      </c>
      <c r="G13" s="160">
        <v>0</v>
      </c>
      <c r="H13" s="5">
        <f t="shared" si="0"/>
        <v>0</v>
      </c>
      <c r="I13" s="5">
        <f t="shared" si="1"/>
        <v>0</v>
      </c>
      <c r="J13" s="10" t="s">
        <v>196</v>
      </c>
      <c r="K13" s="11"/>
      <c r="L13" s="4"/>
      <c r="M13" s="4">
        <v>44</v>
      </c>
    </row>
    <row r="14" spans="1:13" ht="51">
      <c r="A14" s="4">
        <v>13</v>
      </c>
      <c r="B14" s="1" t="s">
        <v>188</v>
      </c>
      <c r="C14" s="4" t="s">
        <v>433</v>
      </c>
      <c r="D14" s="1">
        <v>1</v>
      </c>
      <c r="E14" s="4" t="s">
        <v>39</v>
      </c>
      <c r="F14" s="160">
        <v>0</v>
      </c>
      <c r="G14" s="160">
        <v>0</v>
      </c>
      <c r="H14" s="5">
        <f t="shared" si="0"/>
        <v>0</v>
      </c>
      <c r="I14" s="5">
        <f t="shared" si="1"/>
        <v>0</v>
      </c>
      <c r="J14" s="10" t="s">
        <v>197</v>
      </c>
      <c r="K14" s="11"/>
      <c r="L14" s="4"/>
      <c r="M14" s="4">
        <v>44</v>
      </c>
    </row>
    <row r="15" spans="1:13" ht="51">
      <c r="A15" s="4">
        <v>14</v>
      </c>
      <c r="B15" s="1" t="s">
        <v>198</v>
      </c>
      <c r="C15" s="4" t="s">
        <v>434</v>
      </c>
      <c r="D15" s="1">
        <v>1</v>
      </c>
      <c r="E15" s="4" t="s">
        <v>39</v>
      </c>
      <c r="F15" s="160">
        <v>0</v>
      </c>
      <c r="G15" s="160">
        <v>0</v>
      </c>
      <c r="H15" s="5">
        <f t="shared" si="0"/>
        <v>0</v>
      </c>
      <c r="I15" s="5">
        <f t="shared" si="1"/>
        <v>0</v>
      </c>
      <c r="J15" s="10" t="s">
        <v>199</v>
      </c>
      <c r="K15" s="11"/>
      <c r="L15" s="4"/>
      <c r="M15" s="4">
        <v>44</v>
      </c>
    </row>
    <row r="16" spans="1:13">
      <c r="A16" s="7"/>
      <c r="B16" s="7"/>
      <c r="C16" s="7" t="s">
        <v>24</v>
      </c>
      <c r="D16" s="7"/>
      <c r="E16" s="7"/>
      <c r="F16" s="7"/>
      <c r="G16" s="7"/>
      <c r="H16" s="12">
        <f>ROUND(SUM(H2:H15),0)</f>
        <v>0</v>
      </c>
      <c r="I16" s="12">
        <f>ROUND(SUM(I2:I15),0)</f>
        <v>0</v>
      </c>
    </row>
  </sheetData>
  <printOptions gridLines="1"/>
  <pageMargins left="0.70866141732283472" right="0.70866141732283472" top="0.74803149606299213" bottom="0.74803149606299213" header="0.31496062992125984" footer="0.31496062992125984"/>
  <pageSetup paperSize="9" scale="74" fitToHeight="0"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M30"/>
  <sheetViews>
    <sheetView workbookViewId="0"/>
  </sheetViews>
  <sheetFormatPr defaultRowHeight="15"/>
  <cols>
    <col min="1" max="1" width="4.7109375" customWidth="1"/>
    <col min="2" max="2" width="21.5703125" customWidth="1"/>
    <col min="3" max="3" width="35.7109375" customWidth="1"/>
    <col min="4" max="4" width="7.7109375" customWidth="1"/>
    <col min="5" max="5" width="8.7109375" customWidth="1"/>
    <col min="6" max="9" width="12.7109375" customWidth="1"/>
    <col min="10" max="10" width="20.7109375" customWidth="1"/>
    <col min="11" max="11" width="12.7109375" customWidth="1"/>
    <col min="12" max="12" width="6.7109375" customWidth="1"/>
    <col min="13" max="13" width="8.7109375" customWidth="1"/>
  </cols>
  <sheetData>
    <row r="1" spans="1:13" ht="25.5">
      <c r="A1" s="2" t="s">
        <v>0</v>
      </c>
      <c r="B1" s="2" t="s">
        <v>6</v>
      </c>
      <c r="C1" s="2" t="s">
        <v>7</v>
      </c>
      <c r="D1" s="3" t="s">
        <v>8</v>
      </c>
      <c r="E1" s="3" t="s">
        <v>9</v>
      </c>
      <c r="F1" s="3" t="s">
        <v>10</v>
      </c>
      <c r="G1" s="3" t="s">
        <v>11</v>
      </c>
      <c r="H1" s="3" t="s">
        <v>12</v>
      </c>
      <c r="I1" s="3" t="s">
        <v>13</v>
      </c>
      <c r="J1" s="9" t="s">
        <v>14</v>
      </c>
      <c r="K1" s="9" t="s">
        <v>15</v>
      </c>
      <c r="L1" s="9" t="s">
        <v>16</v>
      </c>
      <c r="M1" s="9" t="s">
        <v>17</v>
      </c>
    </row>
    <row r="2" spans="1:13" s="100" customFormat="1" ht="76.5">
      <c r="A2" s="134">
        <v>0</v>
      </c>
      <c r="B2" s="143" t="s">
        <v>979</v>
      </c>
      <c r="C2" s="134" t="s">
        <v>980</v>
      </c>
      <c r="D2" s="143">
        <v>157.26</v>
      </c>
      <c r="E2" s="134" t="s">
        <v>29</v>
      </c>
      <c r="F2" s="132">
        <v>0</v>
      </c>
      <c r="G2" s="132">
        <v>0</v>
      </c>
      <c r="H2" s="133">
        <f t="shared" ref="H2" si="0">ROUND(F2*D2,0)</f>
        <v>0</v>
      </c>
      <c r="I2" s="133">
        <f t="shared" ref="I2" si="1">ROUND(G2*D2,0)</f>
        <v>0</v>
      </c>
      <c r="J2" s="104"/>
      <c r="K2" s="135"/>
      <c r="L2" s="134"/>
      <c r="M2" s="134">
        <v>48</v>
      </c>
    </row>
    <row r="3" spans="1:13" s="100" customFormat="1" ht="153" customHeight="1">
      <c r="A3" s="134">
        <v>2</v>
      </c>
      <c r="B3" s="143" t="s">
        <v>977</v>
      </c>
      <c r="C3" s="134" t="s">
        <v>978</v>
      </c>
      <c r="D3" s="143">
        <v>157.26</v>
      </c>
      <c r="E3" s="134" t="s">
        <v>29</v>
      </c>
      <c r="F3" s="160">
        <v>0</v>
      </c>
      <c r="G3" s="160">
        <v>0</v>
      </c>
      <c r="H3" s="133">
        <f t="shared" ref="H3" si="2">ROUND(F3*D3,0)</f>
        <v>0</v>
      </c>
      <c r="I3" s="133">
        <f t="shared" ref="I3" si="3">ROUND(G3*D3,0)</f>
        <v>0</v>
      </c>
      <c r="J3" s="104"/>
      <c r="K3" s="135"/>
      <c r="L3" s="134"/>
      <c r="M3" s="134">
        <v>48</v>
      </c>
    </row>
    <row r="4" spans="1:13" ht="38.25">
      <c r="A4" s="4">
        <v>1</v>
      </c>
      <c r="B4" s="1" t="s">
        <v>214</v>
      </c>
      <c r="C4" s="4" t="s">
        <v>215</v>
      </c>
      <c r="D4" s="1">
        <v>77.44</v>
      </c>
      <c r="E4" s="4" t="s">
        <v>29</v>
      </c>
      <c r="F4" s="160">
        <v>0</v>
      </c>
      <c r="G4" s="160">
        <v>0</v>
      </c>
      <c r="H4" s="5">
        <f t="shared" ref="H4:H29" si="4">ROUND(F4*D4,0)</f>
        <v>0</v>
      </c>
      <c r="I4" s="5">
        <f t="shared" ref="I4:I29" si="5">ROUND(G4*D4,0)</f>
        <v>0</v>
      </c>
      <c r="J4" s="10"/>
      <c r="K4" s="11"/>
      <c r="L4" s="4"/>
      <c r="M4" s="4">
        <v>48</v>
      </c>
    </row>
    <row r="5" spans="1:13" ht="76.5">
      <c r="A5" s="4">
        <v>2</v>
      </c>
      <c r="B5" s="1" t="s">
        <v>216</v>
      </c>
      <c r="C5" s="4" t="s">
        <v>217</v>
      </c>
      <c r="D5" s="1">
        <v>71.959999999999994</v>
      </c>
      <c r="E5" s="4" t="s">
        <v>29</v>
      </c>
      <c r="F5" s="160">
        <v>0</v>
      </c>
      <c r="G5" s="160">
        <v>0</v>
      </c>
      <c r="H5" s="5">
        <f t="shared" si="4"/>
        <v>0</v>
      </c>
      <c r="I5" s="5">
        <f t="shared" si="5"/>
        <v>0</v>
      </c>
      <c r="J5" s="10" t="s">
        <v>481</v>
      </c>
      <c r="K5" s="11" t="s">
        <v>218</v>
      </c>
      <c r="L5" s="4" t="s">
        <v>31</v>
      </c>
      <c r="M5" s="4">
        <v>48</v>
      </c>
    </row>
    <row r="6" spans="1:13" ht="76.5">
      <c r="A6" s="4">
        <v>3</v>
      </c>
      <c r="B6" s="1" t="s">
        <v>479</v>
      </c>
      <c r="C6" s="102" t="s">
        <v>478</v>
      </c>
      <c r="D6" s="1">
        <v>160.66</v>
      </c>
      <c r="E6" s="4" t="s">
        <v>29</v>
      </c>
      <c r="F6" s="160">
        <v>0</v>
      </c>
      <c r="G6" s="160">
        <v>0</v>
      </c>
      <c r="H6" s="5">
        <f t="shared" si="4"/>
        <v>0</v>
      </c>
      <c r="I6" s="5">
        <f t="shared" si="5"/>
        <v>0</v>
      </c>
      <c r="J6" s="10" t="s">
        <v>482</v>
      </c>
      <c r="K6" s="11" t="s">
        <v>480</v>
      </c>
      <c r="L6" s="4" t="s">
        <v>31</v>
      </c>
      <c r="M6" s="4">
        <v>48</v>
      </c>
    </row>
    <row r="7" spans="1:13" s="100" customFormat="1" ht="76.5" customHeight="1">
      <c r="A7" s="102">
        <v>4</v>
      </c>
      <c r="B7" s="101" t="s">
        <v>483</v>
      </c>
      <c r="C7" s="102" t="s">
        <v>484</v>
      </c>
      <c r="D7" s="101">
        <v>16.77</v>
      </c>
      <c r="E7" s="102" t="s">
        <v>29</v>
      </c>
      <c r="F7" s="160">
        <v>0</v>
      </c>
      <c r="G7" s="160">
        <v>0</v>
      </c>
      <c r="H7" s="103">
        <f t="shared" si="4"/>
        <v>0</v>
      </c>
      <c r="I7" s="103">
        <f t="shared" si="5"/>
        <v>0</v>
      </c>
      <c r="J7" s="104"/>
      <c r="K7" s="105" t="s">
        <v>485</v>
      </c>
      <c r="L7" s="102" t="s">
        <v>31</v>
      </c>
      <c r="M7" s="102">
        <v>48</v>
      </c>
    </row>
    <row r="8" spans="1:13" ht="114.75">
      <c r="A8" s="102">
        <v>5</v>
      </c>
      <c r="B8" s="1" t="s">
        <v>219</v>
      </c>
      <c r="C8" s="4" t="s">
        <v>220</v>
      </c>
      <c r="D8" s="1">
        <v>490.43</v>
      </c>
      <c r="E8" s="4" t="s">
        <v>29</v>
      </c>
      <c r="F8" s="160">
        <v>0</v>
      </c>
      <c r="G8" s="160">
        <v>0</v>
      </c>
      <c r="H8" s="5">
        <f t="shared" si="4"/>
        <v>0</v>
      </c>
      <c r="I8" s="5">
        <f t="shared" si="5"/>
        <v>0</v>
      </c>
      <c r="J8" s="10"/>
      <c r="K8" s="11" t="s">
        <v>221</v>
      </c>
      <c r="L8" s="4" t="s">
        <v>31</v>
      </c>
      <c r="M8" s="4">
        <v>48</v>
      </c>
    </row>
    <row r="9" spans="1:13" ht="80.25" customHeight="1">
      <c r="A9" s="102">
        <v>6</v>
      </c>
      <c r="B9" s="1" t="s">
        <v>450</v>
      </c>
      <c r="C9" s="4" t="s">
        <v>451</v>
      </c>
      <c r="D9" s="1">
        <v>805.59</v>
      </c>
      <c r="E9" s="4" t="s">
        <v>29</v>
      </c>
      <c r="F9" s="160">
        <v>0</v>
      </c>
      <c r="G9" s="160">
        <v>0</v>
      </c>
      <c r="H9" s="5">
        <f t="shared" si="4"/>
        <v>0</v>
      </c>
      <c r="I9" s="5">
        <f t="shared" si="5"/>
        <v>0</v>
      </c>
      <c r="J9" s="10" t="s">
        <v>454</v>
      </c>
      <c r="K9" s="11"/>
      <c r="L9" s="4" t="s">
        <v>31</v>
      </c>
      <c r="M9" s="4">
        <v>48</v>
      </c>
    </row>
    <row r="10" spans="1:13" ht="78.75" customHeight="1">
      <c r="A10" s="102">
        <v>7</v>
      </c>
      <c r="B10" s="94" t="s">
        <v>452</v>
      </c>
      <c r="C10" s="4" t="s">
        <v>453</v>
      </c>
      <c r="D10" s="1">
        <v>692.47</v>
      </c>
      <c r="E10" s="4" t="s">
        <v>29</v>
      </c>
      <c r="F10" s="160">
        <v>0</v>
      </c>
      <c r="G10" s="160">
        <v>0</v>
      </c>
      <c r="H10" s="5">
        <f t="shared" si="4"/>
        <v>0</v>
      </c>
      <c r="I10" s="5">
        <f t="shared" si="5"/>
        <v>0</v>
      </c>
      <c r="J10" s="10" t="s">
        <v>454</v>
      </c>
      <c r="K10" s="11"/>
      <c r="L10" s="4" t="s">
        <v>31</v>
      </c>
      <c r="M10" s="4">
        <v>48</v>
      </c>
    </row>
    <row r="11" spans="1:13" ht="102">
      <c r="A11" s="102">
        <v>8</v>
      </c>
      <c r="B11" s="1" t="s">
        <v>222</v>
      </c>
      <c r="C11" s="4" t="s">
        <v>223</v>
      </c>
      <c r="D11" s="1">
        <v>3410</v>
      </c>
      <c r="E11" s="4" t="s">
        <v>39</v>
      </c>
      <c r="F11" s="160">
        <v>0</v>
      </c>
      <c r="G11" s="160">
        <v>0</v>
      </c>
      <c r="H11" s="5">
        <f t="shared" si="4"/>
        <v>0</v>
      </c>
      <c r="I11" s="5">
        <f t="shared" si="5"/>
        <v>0</v>
      </c>
      <c r="J11" s="10" t="s">
        <v>224</v>
      </c>
      <c r="K11" s="11" t="s">
        <v>225</v>
      </c>
      <c r="L11" s="4" t="s">
        <v>31</v>
      </c>
      <c r="M11" s="4">
        <v>48</v>
      </c>
    </row>
    <row r="12" spans="1:13" ht="51">
      <c r="A12" s="102">
        <v>9</v>
      </c>
      <c r="B12" s="1" t="s">
        <v>226</v>
      </c>
      <c r="C12" s="4" t="s">
        <v>227</v>
      </c>
      <c r="D12" s="1">
        <v>161.96</v>
      </c>
      <c r="E12" s="4" t="s">
        <v>29</v>
      </c>
      <c r="F12" s="160">
        <v>0</v>
      </c>
      <c r="G12" s="160">
        <v>0</v>
      </c>
      <c r="H12" s="5">
        <f t="shared" si="4"/>
        <v>0</v>
      </c>
      <c r="I12" s="5">
        <f t="shared" si="5"/>
        <v>0</v>
      </c>
      <c r="J12" s="10"/>
      <c r="K12" s="11" t="s">
        <v>228</v>
      </c>
      <c r="L12" s="4" t="s">
        <v>31</v>
      </c>
      <c r="M12" s="4">
        <v>48</v>
      </c>
    </row>
    <row r="13" spans="1:13" ht="38.25">
      <c r="A13" s="102">
        <v>10</v>
      </c>
      <c r="B13" s="1" t="s">
        <v>229</v>
      </c>
      <c r="C13" s="4" t="s">
        <v>230</v>
      </c>
      <c r="D13" s="1">
        <v>161.96</v>
      </c>
      <c r="E13" s="4" t="s">
        <v>29</v>
      </c>
      <c r="F13" s="160">
        <v>0</v>
      </c>
      <c r="G13" s="160">
        <v>0</v>
      </c>
      <c r="H13" s="5">
        <f t="shared" si="4"/>
        <v>0</v>
      </c>
      <c r="I13" s="5">
        <f t="shared" si="5"/>
        <v>0</v>
      </c>
      <c r="J13" s="10"/>
      <c r="K13" s="11" t="s">
        <v>231</v>
      </c>
      <c r="L13" s="4" t="s">
        <v>31</v>
      </c>
      <c r="M13" s="4">
        <v>48</v>
      </c>
    </row>
    <row r="14" spans="1:13" ht="63.75">
      <c r="A14" s="102">
        <v>11</v>
      </c>
      <c r="B14" s="1" t="s">
        <v>232</v>
      </c>
      <c r="C14" s="4" t="s">
        <v>233</v>
      </c>
      <c r="D14" s="1">
        <v>8.1</v>
      </c>
      <c r="E14" s="4" t="s">
        <v>23</v>
      </c>
      <c r="F14" s="160">
        <v>0</v>
      </c>
      <c r="G14" s="160">
        <v>0</v>
      </c>
      <c r="H14" s="5">
        <f t="shared" si="4"/>
        <v>0</v>
      </c>
      <c r="I14" s="5">
        <f t="shared" si="5"/>
        <v>0</v>
      </c>
      <c r="J14" s="10"/>
      <c r="K14" s="11" t="s">
        <v>234</v>
      </c>
      <c r="L14" s="4" t="s">
        <v>31</v>
      </c>
      <c r="M14" s="4">
        <v>48</v>
      </c>
    </row>
    <row r="15" spans="1:13" s="100" customFormat="1" ht="102">
      <c r="A15" s="129">
        <v>12</v>
      </c>
      <c r="B15" s="130" t="s">
        <v>919</v>
      </c>
      <c r="C15" s="131" t="s">
        <v>920</v>
      </c>
      <c r="D15" s="130">
        <v>161.96</v>
      </c>
      <c r="E15" s="134" t="s">
        <v>29</v>
      </c>
      <c r="F15" s="160">
        <v>0</v>
      </c>
      <c r="G15" s="160">
        <v>0</v>
      </c>
      <c r="H15" s="133">
        <f>ROUND(F15*D15,0)</f>
        <v>0</v>
      </c>
      <c r="I15" s="103">
        <f>ROUND(G15*D15,0)</f>
        <v>0</v>
      </c>
      <c r="J15" s="104"/>
      <c r="K15" s="135" t="s">
        <v>237</v>
      </c>
      <c r="L15" s="134" t="s">
        <v>31</v>
      </c>
      <c r="M15" s="134">
        <v>48</v>
      </c>
    </row>
    <row r="16" spans="1:13" ht="102">
      <c r="A16" s="129">
        <v>13</v>
      </c>
      <c r="B16" s="1" t="s">
        <v>235</v>
      </c>
      <c r="C16" s="4" t="s">
        <v>236</v>
      </c>
      <c r="D16" s="1">
        <v>161.96</v>
      </c>
      <c r="E16" s="4" t="s">
        <v>29</v>
      </c>
      <c r="F16" s="160">
        <v>0</v>
      </c>
      <c r="G16" s="160">
        <v>0</v>
      </c>
      <c r="H16" s="5">
        <f t="shared" si="4"/>
        <v>0</v>
      </c>
      <c r="I16" s="5">
        <f t="shared" si="5"/>
        <v>0</v>
      </c>
      <c r="J16" s="10"/>
      <c r="K16" s="11" t="s">
        <v>237</v>
      </c>
      <c r="L16" s="4" t="s">
        <v>31</v>
      </c>
      <c r="M16" s="4">
        <v>48</v>
      </c>
    </row>
    <row r="17" spans="1:13" ht="114.75">
      <c r="A17" s="129">
        <v>14</v>
      </c>
      <c r="B17" s="1" t="s">
        <v>238</v>
      </c>
      <c r="C17" s="4" t="s">
        <v>239</v>
      </c>
      <c r="D17" s="1">
        <v>161.96</v>
      </c>
      <c r="E17" s="4" t="s">
        <v>29</v>
      </c>
      <c r="F17" s="160">
        <v>0</v>
      </c>
      <c r="G17" s="160">
        <v>0</v>
      </c>
      <c r="H17" s="5">
        <f t="shared" si="4"/>
        <v>0</v>
      </c>
      <c r="I17" s="5">
        <f t="shared" si="5"/>
        <v>0</v>
      </c>
      <c r="J17" s="10"/>
      <c r="K17" s="11" t="s">
        <v>240</v>
      </c>
      <c r="L17" s="4" t="s">
        <v>31</v>
      </c>
      <c r="M17" s="4">
        <v>48</v>
      </c>
    </row>
    <row r="18" spans="1:13" ht="117.75" customHeight="1">
      <c r="A18" s="129">
        <v>15</v>
      </c>
      <c r="B18" s="1" t="s">
        <v>241</v>
      </c>
      <c r="C18" s="4" t="s">
        <v>242</v>
      </c>
      <c r="D18" s="1">
        <v>161.96</v>
      </c>
      <c r="E18" s="4" t="s">
        <v>29</v>
      </c>
      <c r="F18" s="160">
        <v>0</v>
      </c>
      <c r="G18" s="160">
        <v>0</v>
      </c>
      <c r="H18" s="5">
        <f t="shared" si="4"/>
        <v>0</v>
      </c>
      <c r="I18" s="5">
        <f t="shared" si="5"/>
        <v>0</v>
      </c>
      <c r="J18" s="10"/>
      <c r="K18" s="11" t="s">
        <v>243</v>
      </c>
      <c r="L18" s="4" t="s">
        <v>31</v>
      </c>
      <c r="M18" s="4">
        <v>48</v>
      </c>
    </row>
    <row r="19" spans="1:13" ht="127.5">
      <c r="A19" s="129">
        <v>16</v>
      </c>
      <c r="B19" s="1" t="s">
        <v>244</v>
      </c>
      <c r="C19" s="4" t="s">
        <v>245</v>
      </c>
      <c r="D19" s="1">
        <v>8.67</v>
      </c>
      <c r="E19" s="4" t="s">
        <v>29</v>
      </c>
      <c r="F19" s="160">
        <v>0</v>
      </c>
      <c r="G19" s="160">
        <v>0</v>
      </c>
      <c r="H19" s="5">
        <f t="shared" si="4"/>
        <v>0</v>
      </c>
      <c r="I19" s="5">
        <f t="shared" si="5"/>
        <v>0</v>
      </c>
      <c r="J19" s="10"/>
      <c r="K19" s="11" t="s">
        <v>246</v>
      </c>
      <c r="L19" s="4" t="s">
        <v>31</v>
      </c>
      <c r="M19" s="4">
        <v>48</v>
      </c>
    </row>
    <row r="20" spans="1:13" ht="114.75">
      <c r="A20" s="129">
        <v>17</v>
      </c>
      <c r="B20" s="1" t="s">
        <v>247</v>
      </c>
      <c r="C20" s="4" t="s">
        <v>248</v>
      </c>
      <c r="D20" s="1">
        <v>161.96</v>
      </c>
      <c r="E20" s="4" t="s">
        <v>29</v>
      </c>
      <c r="F20" s="160">
        <v>0</v>
      </c>
      <c r="G20" s="160">
        <v>0</v>
      </c>
      <c r="H20" s="5">
        <f t="shared" si="4"/>
        <v>0</v>
      </c>
      <c r="I20" s="5">
        <f t="shared" si="5"/>
        <v>0</v>
      </c>
      <c r="J20" s="10"/>
      <c r="K20" s="11" t="s">
        <v>249</v>
      </c>
      <c r="L20" s="4" t="s">
        <v>31</v>
      </c>
      <c r="M20" s="4">
        <v>48</v>
      </c>
    </row>
    <row r="21" spans="1:13" ht="103.5" customHeight="1">
      <c r="A21" s="129">
        <v>18</v>
      </c>
      <c r="B21" s="1" t="s">
        <v>250</v>
      </c>
      <c r="C21" s="4" t="s">
        <v>471</v>
      </c>
      <c r="D21" s="1">
        <v>161.96</v>
      </c>
      <c r="E21" s="96" t="s">
        <v>55</v>
      </c>
      <c r="F21" s="160">
        <v>0</v>
      </c>
      <c r="G21" s="160">
        <v>0</v>
      </c>
      <c r="H21" s="5">
        <f t="shared" si="4"/>
        <v>0</v>
      </c>
      <c r="I21" s="5">
        <f t="shared" si="5"/>
        <v>0</v>
      </c>
      <c r="J21" s="10"/>
      <c r="K21" s="11" t="s">
        <v>251</v>
      </c>
      <c r="L21" s="4" t="s">
        <v>31</v>
      </c>
      <c r="M21" s="4">
        <v>48</v>
      </c>
    </row>
    <row r="22" spans="1:13" ht="102">
      <c r="A22" s="129">
        <v>19</v>
      </c>
      <c r="B22" s="1" t="s">
        <v>252</v>
      </c>
      <c r="C22" s="4" t="s">
        <v>253</v>
      </c>
      <c r="D22" s="1">
        <v>8.67</v>
      </c>
      <c r="E22" s="96" t="s">
        <v>55</v>
      </c>
      <c r="F22" s="160">
        <v>0</v>
      </c>
      <c r="G22" s="160">
        <v>0</v>
      </c>
      <c r="H22" s="5">
        <f t="shared" si="4"/>
        <v>0</v>
      </c>
      <c r="I22" s="5">
        <f t="shared" si="5"/>
        <v>0</v>
      </c>
      <c r="J22" s="10"/>
      <c r="K22" s="11" t="s">
        <v>254</v>
      </c>
      <c r="L22" s="4" t="s">
        <v>31</v>
      </c>
      <c r="M22" s="4">
        <v>48</v>
      </c>
    </row>
    <row r="23" spans="1:13" s="77" customFormat="1" ht="32.25" customHeight="1">
      <c r="A23" s="129">
        <v>20</v>
      </c>
      <c r="B23" s="95" t="s">
        <v>476</v>
      </c>
      <c r="C23" s="96" t="s">
        <v>477</v>
      </c>
      <c r="D23" s="95">
        <v>428.18</v>
      </c>
      <c r="E23" s="96" t="s">
        <v>354</v>
      </c>
      <c r="F23" s="160">
        <v>0</v>
      </c>
      <c r="G23" s="160">
        <v>0</v>
      </c>
      <c r="H23" s="97">
        <f t="shared" ref="H23" si="6">ROUND(F23*D23,0)</f>
        <v>0</v>
      </c>
      <c r="I23" s="97">
        <f t="shared" ref="I23" si="7">ROUND(G23*D23,0)</f>
        <v>0</v>
      </c>
      <c r="J23" s="98"/>
      <c r="K23" s="99"/>
      <c r="L23" s="96"/>
      <c r="M23" s="96">
        <v>48</v>
      </c>
    </row>
    <row r="24" spans="1:13" ht="79.5" customHeight="1">
      <c r="A24" s="129">
        <v>21</v>
      </c>
      <c r="B24" s="1" t="s">
        <v>255</v>
      </c>
      <c r="C24" s="4" t="s">
        <v>256</v>
      </c>
      <c r="D24" s="1">
        <v>70.540000000000006</v>
      </c>
      <c r="E24" s="4" t="s">
        <v>257</v>
      </c>
      <c r="F24" s="160">
        <v>0</v>
      </c>
      <c r="G24" s="160">
        <v>0</v>
      </c>
      <c r="H24" s="5">
        <f t="shared" si="4"/>
        <v>0</v>
      </c>
      <c r="I24" s="5">
        <f t="shared" si="5"/>
        <v>0</v>
      </c>
      <c r="J24" s="10"/>
      <c r="K24" s="11" t="s">
        <v>258</v>
      </c>
      <c r="L24" s="4" t="s">
        <v>31</v>
      </c>
      <c r="M24" s="4">
        <v>48</v>
      </c>
    </row>
    <row r="25" spans="1:13" ht="102">
      <c r="A25" s="129">
        <v>22</v>
      </c>
      <c r="B25" s="1" t="s">
        <v>259</v>
      </c>
      <c r="C25" s="4" t="s">
        <v>260</v>
      </c>
      <c r="D25" s="1">
        <v>70.540000000000006</v>
      </c>
      <c r="E25" s="4" t="s">
        <v>257</v>
      </c>
      <c r="F25" s="160">
        <v>0</v>
      </c>
      <c r="G25" s="160">
        <v>0</v>
      </c>
      <c r="H25" s="5">
        <f t="shared" si="4"/>
        <v>0</v>
      </c>
      <c r="I25" s="5">
        <f t="shared" si="5"/>
        <v>0</v>
      </c>
      <c r="J25" s="10"/>
      <c r="K25" s="11" t="s">
        <v>261</v>
      </c>
      <c r="L25" s="4" t="s">
        <v>31</v>
      </c>
      <c r="M25" s="4">
        <v>48</v>
      </c>
    </row>
    <row r="26" spans="1:13" ht="78.75" customHeight="1">
      <c r="A26" s="129">
        <v>23</v>
      </c>
      <c r="B26" s="1" t="s">
        <v>262</v>
      </c>
      <c r="C26" s="4" t="s">
        <v>472</v>
      </c>
      <c r="D26" s="1">
        <v>17</v>
      </c>
      <c r="E26" s="4" t="s">
        <v>55</v>
      </c>
      <c r="F26" s="160">
        <v>0</v>
      </c>
      <c r="G26" s="160">
        <v>0</v>
      </c>
      <c r="H26" s="5">
        <f t="shared" si="4"/>
        <v>0</v>
      </c>
      <c r="I26" s="5">
        <f t="shared" si="5"/>
        <v>0</v>
      </c>
      <c r="J26" s="10" t="s">
        <v>263</v>
      </c>
      <c r="K26" s="11" t="s">
        <v>264</v>
      </c>
      <c r="L26" s="4" t="s">
        <v>31</v>
      </c>
      <c r="M26" s="4">
        <v>48</v>
      </c>
    </row>
    <row r="27" spans="1:13" s="77" customFormat="1" ht="78.75" customHeight="1">
      <c r="A27" s="129">
        <v>24</v>
      </c>
      <c r="B27" s="95" t="s">
        <v>474</v>
      </c>
      <c r="C27" s="96" t="s">
        <v>475</v>
      </c>
      <c r="D27" s="95">
        <v>13.65</v>
      </c>
      <c r="E27" s="96" t="s">
        <v>55</v>
      </c>
      <c r="F27" s="160">
        <v>0</v>
      </c>
      <c r="G27" s="160">
        <v>0</v>
      </c>
      <c r="H27" s="97">
        <f>ROUND(F27*D27,0)</f>
        <v>0</v>
      </c>
      <c r="I27" s="97">
        <f>ROUND(G27*D27,0)</f>
        <v>0</v>
      </c>
      <c r="J27" s="98"/>
      <c r="K27" s="99"/>
      <c r="L27" s="96"/>
      <c r="M27" s="96">
        <v>48</v>
      </c>
    </row>
    <row r="28" spans="1:13" ht="78" customHeight="1">
      <c r="A28" s="129">
        <v>25</v>
      </c>
      <c r="B28" s="1" t="s">
        <v>265</v>
      </c>
      <c r="C28" s="4" t="s">
        <v>473</v>
      </c>
      <c r="D28" s="1">
        <v>17</v>
      </c>
      <c r="E28" s="4" t="s">
        <v>55</v>
      </c>
      <c r="F28" s="160">
        <v>0</v>
      </c>
      <c r="G28" s="160">
        <v>0</v>
      </c>
      <c r="H28" s="5">
        <f t="shared" si="4"/>
        <v>0</v>
      </c>
      <c r="I28" s="5">
        <f t="shared" si="5"/>
        <v>0</v>
      </c>
      <c r="J28" s="10" t="s">
        <v>263</v>
      </c>
      <c r="K28" s="11" t="s">
        <v>266</v>
      </c>
      <c r="L28" s="4" t="s">
        <v>31</v>
      </c>
      <c r="M28" s="4">
        <v>48</v>
      </c>
    </row>
    <row r="29" spans="1:13" ht="102">
      <c r="A29" s="129">
        <v>26</v>
      </c>
      <c r="B29" s="1" t="s">
        <v>267</v>
      </c>
      <c r="C29" s="4" t="s">
        <v>268</v>
      </c>
      <c r="D29" s="1">
        <v>75.569999999999993</v>
      </c>
      <c r="E29" s="4" t="s">
        <v>55</v>
      </c>
      <c r="F29" s="160">
        <v>0</v>
      </c>
      <c r="G29" s="160">
        <v>0</v>
      </c>
      <c r="H29" s="5">
        <f t="shared" si="4"/>
        <v>0</v>
      </c>
      <c r="I29" s="5">
        <f t="shared" si="5"/>
        <v>0</v>
      </c>
      <c r="J29" s="10"/>
      <c r="K29" s="11" t="s">
        <v>269</v>
      </c>
      <c r="L29" s="4" t="s">
        <v>31</v>
      </c>
      <c r="M29" s="4">
        <v>48</v>
      </c>
    </row>
    <row r="30" spans="1:13">
      <c r="A30" s="7"/>
      <c r="B30" s="7"/>
      <c r="C30" s="7" t="s">
        <v>24</v>
      </c>
      <c r="D30" s="7"/>
      <c r="E30" s="7"/>
      <c r="F30" s="7"/>
      <c r="G30" s="7"/>
      <c r="H30" s="12">
        <f>ROUND(SUM(H2:H29),0)</f>
        <v>0</v>
      </c>
      <c r="I30" s="75">
        <f>ROUND(SUM(I2:I29),0)</f>
        <v>0</v>
      </c>
    </row>
  </sheetData>
  <phoneticPr fontId="27" type="noConversion"/>
  <printOptions gridLines="1"/>
  <pageMargins left="0.70866141732283472" right="0.70866141732283472" top="0.74803149606299213" bottom="0.74803149606299213" header="0.31496062992125984" footer="0.31496062992125984"/>
  <pageSetup paperSize="9" scale="74" fitToHeight="0"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M3"/>
  <sheetViews>
    <sheetView workbookViewId="0"/>
  </sheetViews>
  <sheetFormatPr defaultColWidth="8.85546875" defaultRowHeight="15"/>
  <cols>
    <col min="1" max="1" width="4.7109375" style="100" customWidth="1"/>
    <col min="2" max="2" width="20.7109375" style="100" customWidth="1"/>
    <col min="3" max="3" width="35.7109375" style="100" customWidth="1"/>
    <col min="4" max="4" width="7.7109375" style="100" customWidth="1"/>
    <col min="5" max="5" width="8.7109375" style="100" customWidth="1"/>
    <col min="6" max="9" width="12.7109375" style="100" customWidth="1"/>
    <col min="10" max="10" width="20.7109375" style="100" customWidth="1"/>
    <col min="11" max="11" width="12.7109375" style="100" customWidth="1"/>
    <col min="12" max="12" width="6.7109375" style="100" customWidth="1"/>
    <col min="13" max="13" width="8.7109375" style="100" customWidth="1"/>
    <col min="14" max="16384" width="8.85546875" style="100"/>
  </cols>
  <sheetData>
    <row r="1" spans="1:13" ht="25.5">
      <c r="A1" s="69" t="s">
        <v>0</v>
      </c>
      <c r="B1" s="69" t="s">
        <v>6</v>
      </c>
      <c r="C1" s="69" t="s">
        <v>7</v>
      </c>
      <c r="D1" s="70" t="s">
        <v>8</v>
      </c>
      <c r="E1" s="70" t="s">
        <v>9</v>
      </c>
      <c r="F1" s="70" t="s">
        <v>10</v>
      </c>
      <c r="G1" s="70" t="s">
        <v>11</v>
      </c>
      <c r="H1" s="70" t="s">
        <v>12</v>
      </c>
      <c r="I1" s="70" t="s">
        <v>13</v>
      </c>
      <c r="J1" s="74" t="s">
        <v>14</v>
      </c>
      <c r="K1" s="74" t="s">
        <v>15</v>
      </c>
      <c r="L1" s="74" t="s">
        <v>16</v>
      </c>
      <c r="M1" s="74" t="s">
        <v>17</v>
      </c>
    </row>
    <row r="2" spans="1:13" ht="38.25">
      <c r="A2" s="134">
        <v>1</v>
      </c>
      <c r="B2" s="146" t="s">
        <v>987</v>
      </c>
      <c r="C2" s="134" t="s">
        <v>988</v>
      </c>
      <c r="D2" s="146">
        <v>6</v>
      </c>
      <c r="E2" s="134" t="s">
        <v>39</v>
      </c>
      <c r="F2" s="132">
        <v>0</v>
      </c>
      <c r="G2" s="132">
        <v>0</v>
      </c>
      <c r="H2" s="133">
        <f>ROUND(F2*D2,0)</f>
        <v>0</v>
      </c>
      <c r="I2" s="133">
        <f>ROUND(G2*D2,0)</f>
        <v>0</v>
      </c>
      <c r="J2" s="104" t="s">
        <v>993</v>
      </c>
      <c r="K2" s="135" t="s">
        <v>30</v>
      </c>
      <c r="L2" s="134" t="s">
        <v>31</v>
      </c>
      <c r="M2" s="134">
        <v>15</v>
      </c>
    </row>
    <row r="3" spans="1:13">
      <c r="A3" s="72"/>
      <c r="B3" s="72"/>
      <c r="C3" s="72" t="s">
        <v>24</v>
      </c>
      <c r="D3" s="72"/>
      <c r="E3" s="72"/>
      <c r="F3" s="72"/>
      <c r="G3" s="72"/>
      <c r="H3" s="75">
        <f>ROUND(SUM(H2:H2),0)</f>
        <v>0</v>
      </c>
      <c r="I3" s="75">
        <f>ROUND(SUM(I2:I2),0)</f>
        <v>0</v>
      </c>
    </row>
  </sheetData>
  <pageMargins left="0.70866141732283472" right="0.70866141732283472" top="0.74803149606299213" bottom="0.74803149606299213" header="0.31496062992125984" footer="0.31496062992125984"/>
  <pageSetup paperSize="9" scale="74" fitToHeight="0"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M3"/>
  <sheetViews>
    <sheetView workbookViewId="0"/>
  </sheetViews>
  <sheetFormatPr defaultColWidth="8.85546875" defaultRowHeight="15"/>
  <cols>
    <col min="1" max="1" width="4.7109375" style="100" customWidth="1"/>
    <col min="2" max="2" width="20.7109375" style="100" customWidth="1"/>
    <col min="3" max="3" width="35.7109375" style="100" customWidth="1"/>
    <col min="4" max="4" width="7.7109375" style="100" customWidth="1"/>
    <col min="5" max="5" width="8.7109375" style="100" customWidth="1"/>
    <col min="6" max="9" width="12.7109375" style="100" customWidth="1"/>
    <col min="10" max="10" width="20.7109375" style="100" customWidth="1"/>
    <col min="11" max="11" width="13.7109375" style="100" customWidth="1"/>
    <col min="12" max="12" width="6.7109375" style="100" customWidth="1"/>
    <col min="13" max="13" width="8.7109375" style="100" customWidth="1"/>
    <col min="14" max="16384" width="8.85546875" style="100"/>
  </cols>
  <sheetData>
    <row r="1" spans="1:13" ht="25.5">
      <c r="A1" s="69" t="s">
        <v>0</v>
      </c>
      <c r="B1" s="69" t="s">
        <v>6</v>
      </c>
      <c r="C1" s="69" t="s">
        <v>7</v>
      </c>
      <c r="D1" s="70" t="s">
        <v>8</v>
      </c>
      <c r="E1" s="70" t="s">
        <v>9</v>
      </c>
      <c r="F1" s="70" t="s">
        <v>10</v>
      </c>
      <c r="G1" s="70" t="s">
        <v>11</v>
      </c>
      <c r="H1" s="70" t="s">
        <v>12</v>
      </c>
      <c r="I1" s="70" t="s">
        <v>13</v>
      </c>
      <c r="J1" s="74" t="s">
        <v>14</v>
      </c>
      <c r="K1" s="74" t="s">
        <v>15</v>
      </c>
      <c r="L1" s="74" t="s">
        <v>16</v>
      </c>
      <c r="M1" s="74" t="s">
        <v>17</v>
      </c>
    </row>
    <row r="2" spans="1:13" ht="51">
      <c r="A2" s="134">
        <v>1</v>
      </c>
      <c r="B2" s="146" t="s">
        <v>461</v>
      </c>
      <c r="C2" s="134" t="s">
        <v>462</v>
      </c>
      <c r="D2" s="146">
        <v>39.6</v>
      </c>
      <c r="E2" s="134" t="s">
        <v>23</v>
      </c>
      <c r="F2" s="132">
        <v>0</v>
      </c>
      <c r="G2" s="132">
        <v>0</v>
      </c>
      <c r="H2" s="133">
        <f>ROUND(F2*D2,0)</f>
        <v>0</v>
      </c>
      <c r="I2" s="133">
        <f>ROUND(G2*D2,0)</f>
        <v>0</v>
      </c>
      <c r="J2" s="104" t="s">
        <v>991</v>
      </c>
      <c r="K2" s="135" t="s">
        <v>994</v>
      </c>
      <c r="L2" s="134"/>
      <c r="M2" s="134"/>
    </row>
    <row r="3" spans="1:13">
      <c r="A3" s="72"/>
      <c r="B3" s="72"/>
      <c r="C3" s="72" t="s">
        <v>24</v>
      </c>
      <c r="D3" s="72"/>
      <c r="E3" s="72"/>
      <c r="F3" s="72"/>
      <c r="G3" s="72"/>
      <c r="H3" s="75">
        <f>ROUND(SUM(H2:H2),0)</f>
        <v>0</v>
      </c>
      <c r="I3" s="75">
        <f>ROUND(SUM(I2:I2),0)</f>
        <v>0</v>
      </c>
    </row>
  </sheetData>
  <pageMargins left="0.70866141732283472" right="0.70866141732283472" top="0.74803149606299213" bottom="0.74803149606299213" header="0.31496062992125984" footer="0.31496062992125984"/>
  <pageSetup paperSize="9" scale="73" fitToHeight="0"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M3"/>
  <sheetViews>
    <sheetView workbookViewId="0"/>
  </sheetViews>
  <sheetFormatPr defaultRowHeight="15"/>
  <cols>
    <col min="1" max="1" width="4.7109375" customWidth="1"/>
    <col min="2" max="2" width="20.7109375" customWidth="1"/>
    <col min="3" max="3" width="35.7109375" customWidth="1"/>
    <col min="4" max="4" width="7.7109375" customWidth="1"/>
    <col min="5" max="5" width="8.7109375" customWidth="1"/>
    <col min="6" max="9" width="12.7109375" customWidth="1"/>
    <col min="10" max="10" width="20.7109375" customWidth="1"/>
    <col min="11" max="11" width="12.7109375" customWidth="1"/>
    <col min="12" max="12" width="6.7109375" customWidth="1"/>
    <col min="13" max="13" width="8.7109375" customWidth="1"/>
  </cols>
  <sheetData>
    <row r="1" spans="1:13" ht="25.5">
      <c r="A1" s="2" t="s">
        <v>0</v>
      </c>
      <c r="B1" s="2" t="s">
        <v>6</v>
      </c>
      <c r="C1" s="2" t="s">
        <v>7</v>
      </c>
      <c r="D1" s="3" t="s">
        <v>8</v>
      </c>
      <c r="E1" s="3" t="s">
        <v>9</v>
      </c>
      <c r="F1" s="3" t="s">
        <v>10</v>
      </c>
      <c r="G1" s="3" t="s">
        <v>11</v>
      </c>
      <c r="H1" s="3" t="s">
        <v>12</v>
      </c>
      <c r="I1" s="3" t="s">
        <v>13</v>
      </c>
      <c r="J1" s="9" t="s">
        <v>14</v>
      </c>
      <c r="K1" s="9" t="s">
        <v>15</v>
      </c>
      <c r="L1" s="9" t="s">
        <v>16</v>
      </c>
      <c r="M1" s="9" t="s">
        <v>17</v>
      </c>
    </row>
    <row r="2" spans="1:13" ht="25.5">
      <c r="A2" s="4">
        <v>1</v>
      </c>
      <c r="B2" s="1" t="s">
        <v>43</v>
      </c>
      <c r="C2" s="4" t="s">
        <v>44</v>
      </c>
      <c r="D2" s="1">
        <v>10.36</v>
      </c>
      <c r="E2" s="4" t="s">
        <v>23</v>
      </c>
      <c r="F2" s="8">
        <v>0</v>
      </c>
      <c r="G2" s="8">
        <v>0</v>
      </c>
      <c r="H2" s="5">
        <f>ROUND(F2*D2,0)</f>
        <v>0</v>
      </c>
      <c r="I2" s="5">
        <f>ROUND(G2*D2,0)</f>
        <v>0</v>
      </c>
      <c r="J2" s="10"/>
      <c r="K2" s="11"/>
      <c r="L2" s="4"/>
      <c r="M2" s="4">
        <v>22</v>
      </c>
    </row>
    <row r="3" spans="1:13">
      <c r="A3" s="7"/>
      <c r="B3" s="7"/>
      <c r="C3" s="7" t="s">
        <v>24</v>
      </c>
      <c r="D3" s="7"/>
      <c r="E3" s="7"/>
      <c r="F3" s="7"/>
      <c r="G3" s="7"/>
      <c r="H3" s="12">
        <f>ROUND(SUM(H2:H2),0)</f>
        <v>0</v>
      </c>
      <c r="I3" s="12">
        <f>ROUND(SUM(I2:I2),0)</f>
        <v>0</v>
      </c>
    </row>
  </sheetData>
  <printOptions gridLines="1"/>
  <pageMargins left="0.70866141732283472" right="0.70866141732283472" top="0.74803149606299213" bottom="0.74803149606299213" header="0.31496062992125984" footer="0.31496062992125984"/>
  <pageSetup paperSize="9" scale="74" fitToHeight="0"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M3"/>
  <sheetViews>
    <sheetView workbookViewId="0"/>
  </sheetViews>
  <sheetFormatPr defaultRowHeight="15"/>
  <cols>
    <col min="1" max="1" width="4.7109375" customWidth="1"/>
    <col min="2" max="2" width="20.7109375" customWidth="1"/>
    <col min="3" max="3" width="35.7109375" customWidth="1"/>
    <col min="4" max="4" width="7.7109375" customWidth="1"/>
    <col min="5" max="5" width="8.7109375" customWidth="1"/>
    <col min="6" max="9" width="12.7109375" customWidth="1"/>
    <col min="10" max="10" width="20.7109375" customWidth="1"/>
    <col min="11" max="11" width="12.7109375" customWidth="1"/>
    <col min="12" max="12" width="6.7109375" customWidth="1"/>
    <col min="13" max="13" width="8.7109375" customWidth="1"/>
  </cols>
  <sheetData>
    <row r="1" spans="1:13" ht="25.5">
      <c r="A1" s="2" t="s">
        <v>0</v>
      </c>
      <c r="B1" s="2" t="s">
        <v>6</v>
      </c>
      <c r="C1" s="2" t="s">
        <v>7</v>
      </c>
      <c r="D1" s="3" t="s">
        <v>8</v>
      </c>
      <c r="E1" s="3" t="s">
        <v>9</v>
      </c>
      <c r="F1" s="3" t="s">
        <v>10</v>
      </c>
      <c r="G1" s="3" t="s">
        <v>11</v>
      </c>
      <c r="H1" s="3" t="s">
        <v>12</v>
      </c>
      <c r="I1" s="3" t="s">
        <v>13</v>
      </c>
      <c r="J1" s="9" t="s">
        <v>14</v>
      </c>
      <c r="K1" s="9" t="s">
        <v>15</v>
      </c>
      <c r="L1" s="9" t="s">
        <v>16</v>
      </c>
      <c r="M1" s="9" t="s">
        <v>17</v>
      </c>
    </row>
    <row r="2" spans="1:13">
      <c r="A2" s="4">
        <v>1</v>
      </c>
      <c r="B2" s="1" t="s">
        <v>130</v>
      </c>
      <c r="C2" s="4" t="s">
        <v>131</v>
      </c>
      <c r="D2" s="1">
        <v>15.14</v>
      </c>
      <c r="E2" s="4" t="s">
        <v>132</v>
      </c>
      <c r="F2" s="8">
        <v>0</v>
      </c>
      <c r="G2" s="8">
        <v>0</v>
      </c>
      <c r="H2" s="5">
        <f>ROUND(F2*D2,0)</f>
        <v>0</v>
      </c>
      <c r="I2" s="5">
        <f>ROUND(G2*D2,0)</f>
        <v>0</v>
      </c>
      <c r="J2" s="10"/>
      <c r="K2" s="11"/>
      <c r="L2" s="4"/>
      <c r="M2" s="4">
        <v>37</v>
      </c>
    </row>
    <row r="3" spans="1:13">
      <c r="A3" s="7"/>
      <c r="B3" s="7"/>
      <c r="C3" s="7" t="s">
        <v>24</v>
      </c>
      <c r="D3" s="7"/>
      <c r="E3" s="7"/>
      <c r="F3" s="7"/>
      <c r="G3" s="7"/>
      <c r="H3" s="12">
        <f>ROUND(SUM(H2:H2),0)</f>
        <v>0</v>
      </c>
      <c r="I3" s="12">
        <f>ROUND(SUM(I2:I2),0)</f>
        <v>0</v>
      </c>
    </row>
  </sheetData>
  <printOptions gridLines="1"/>
  <pageMargins left="0.70866141732283472" right="0.70866141732283472" top="0.74803149606299213" bottom="0.74803149606299213" header="0.31496062992125984" footer="0.31496062992125984"/>
  <pageSetup paperSize="9" scale="74" fitToHeight="0"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A1:N10"/>
  <sheetViews>
    <sheetView workbookViewId="0"/>
  </sheetViews>
  <sheetFormatPr defaultColWidth="8.85546875" defaultRowHeight="15"/>
  <cols>
    <col min="1" max="1" width="4.7109375" style="100" customWidth="1"/>
    <col min="2" max="2" width="20.7109375" style="100" customWidth="1"/>
    <col min="3" max="3" width="35.7109375" style="100" customWidth="1"/>
    <col min="4" max="4" width="7.7109375" style="100" customWidth="1"/>
    <col min="5" max="5" width="8.7109375" style="100" customWidth="1"/>
    <col min="6" max="9" width="12.7109375" style="100" customWidth="1"/>
    <col min="10" max="10" width="20.7109375" style="100" customWidth="1"/>
    <col min="11" max="11" width="9.7109375" style="100" bestFit="1" customWidth="1"/>
    <col min="12" max="12" width="6.7109375" style="100" customWidth="1"/>
    <col min="13" max="13" width="8.7109375" style="100" customWidth="1"/>
    <col min="14" max="16384" width="8.85546875" style="100"/>
  </cols>
  <sheetData>
    <row r="1" spans="1:14" ht="25.5">
      <c r="A1" s="69" t="s">
        <v>0</v>
      </c>
      <c r="B1" s="69" t="s">
        <v>6</v>
      </c>
      <c r="C1" s="69" t="s">
        <v>7</v>
      </c>
      <c r="D1" s="70" t="s">
        <v>8</v>
      </c>
      <c r="E1" s="70" t="s">
        <v>9</v>
      </c>
      <c r="F1" s="70" t="s">
        <v>10</v>
      </c>
      <c r="G1" s="70" t="s">
        <v>11</v>
      </c>
      <c r="H1" s="70" t="s">
        <v>12</v>
      </c>
      <c r="I1" s="70" t="s">
        <v>13</v>
      </c>
      <c r="J1" s="74" t="s">
        <v>14</v>
      </c>
      <c r="K1" s="74" t="s">
        <v>15</v>
      </c>
      <c r="L1" s="74" t="s">
        <v>16</v>
      </c>
      <c r="M1" s="74" t="s">
        <v>17</v>
      </c>
    </row>
    <row r="2" spans="1:14" ht="81.599999999999994" customHeight="1">
      <c r="A2" s="134">
        <v>1</v>
      </c>
      <c r="B2" s="136" t="s">
        <v>923</v>
      </c>
      <c r="C2" s="134" t="s">
        <v>924</v>
      </c>
      <c r="D2" s="136">
        <v>55.79</v>
      </c>
      <c r="E2" s="134" t="s">
        <v>29</v>
      </c>
      <c r="F2" s="132">
        <v>0</v>
      </c>
      <c r="G2" s="132">
        <v>0</v>
      </c>
      <c r="H2" s="133">
        <f>ROUND(D2*F2,0)</f>
        <v>0</v>
      </c>
      <c r="I2" s="133">
        <f>ROUND(D2*G2,0)</f>
        <v>0</v>
      </c>
      <c r="J2" s="104"/>
      <c r="K2" s="135"/>
      <c r="L2" s="134"/>
      <c r="M2" s="134"/>
    </row>
    <row r="3" spans="1:14">
      <c r="A3" s="72"/>
      <c r="B3" s="72"/>
      <c r="C3" s="72"/>
      <c r="D3" s="72"/>
      <c r="E3" s="72"/>
      <c r="F3" s="72"/>
      <c r="G3" s="72"/>
      <c r="H3" s="75">
        <f>SUM(H2)</f>
        <v>0</v>
      </c>
      <c r="I3" s="75">
        <f>SUM(I2)</f>
        <v>0</v>
      </c>
    </row>
    <row r="6" spans="1:14">
      <c r="J6" s="128"/>
      <c r="M6" s="139"/>
      <c r="N6" s="139"/>
    </row>
    <row r="7" spans="1:14">
      <c r="J7" s="128"/>
      <c r="M7" s="140"/>
      <c r="N7" s="128"/>
    </row>
    <row r="8" spans="1:14">
      <c r="N8" s="128"/>
    </row>
    <row r="9" spans="1:14">
      <c r="M9" s="138"/>
      <c r="N9" s="128"/>
    </row>
    <row r="10" spans="1:14">
      <c r="N10" s="128"/>
    </row>
  </sheetData>
  <printOptions gridLines="1"/>
  <pageMargins left="0.70866141732283472" right="0.70866141732283472" top="0.74803149606299213" bottom="0.74803149606299213" header="0.31496062992125984" footer="0.31496062992125984"/>
  <pageSetup paperSize="9" scale="75" fitToHeight="0"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M3"/>
  <sheetViews>
    <sheetView workbookViewId="0"/>
  </sheetViews>
  <sheetFormatPr defaultRowHeight="15"/>
  <cols>
    <col min="1" max="1" width="4.7109375" customWidth="1"/>
    <col min="2" max="2" width="20.7109375" customWidth="1"/>
    <col min="3" max="3" width="35.7109375" customWidth="1"/>
    <col min="4" max="4" width="7.7109375" customWidth="1"/>
    <col min="5" max="5" width="8.7109375" customWidth="1"/>
    <col min="6" max="9" width="12.7109375" customWidth="1"/>
    <col min="10" max="10" width="20.7109375" customWidth="1"/>
    <col min="11" max="11" width="12.7109375" customWidth="1"/>
    <col min="12" max="12" width="6.7109375" customWidth="1"/>
    <col min="13" max="13" width="8.7109375" customWidth="1"/>
  </cols>
  <sheetData>
    <row r="1" spans="1:13" ht="25.5">
      <c r="A1" s="2" t="s">
        <v>0</v>
      </c>
      <c r="B1" s="2" t="s">
        <v>6</v>
      </c>
      <c r="C1" s="2" t="s">
        <v>7</v>
      </c>
      <c r="D1" s="3" t="s">
        <v>8</v>
      </c>
      <c r="E1" s="3" t="s">
        <v>9</v>
      </c>
      <c r="F1" s="3" t="s">
        <v>10</v>
      </c>
      <c r="G1" s="3" t="s">
        <v>11</v>
      </c>
      <c r="H1" s="3" t="s">
        <v>12</v>
      </c>
      <c r="I1" s="3" t="s">
        <v>13</v>
      </c>
      <c r="J1" s="9" t="s">
        <v>14</v>
      </c>
      <c r="K1" s="9" t="s">
        <v>15</v>
      </c>
      <c r="L1" s="9" t="s">
        <v>16</v>
      </c>
      <c r="M1" s="9" t="s">
        <v>17</v>
      </c>
    </row>
    <row r="2" spans="1:13" ht="63.75">
      <c r="A2" s="4">
        <v>1</v>
      </c>
      <c r="B2" s="1" t="s">
        <v>202</v>
      </c>
      <c r="C2" s="4" t="s">
        <v>396</v>
      </c>
      <c r="D2" s="1">
        <v>6</v>
      </c>
      <c r="E2" s="4" t="s">
        <v>72</v>
      </c>
      <c r="F2" s="8">
        <v>0</v>
      </c>
      <c r="G2" s="8">
        <v>0</v>
      </c>
      <c r="H2" s="5">
        <f>ROUND(F2*D2,0)</f>
        <v>0</v>
      </c>
      <c r="I2" s="5">
        <f>ROUND(G2*D2,0)</f>
        <v>0</v>
      </c>
      <c r="J2" s="10" t="s">
        <v>397</v>
      </c>
      <c r="K2" s="11" t="s">
        <v>203</v>
      </c>
      <c r="L2" s="4" t="s">
        <v>31</v>
      </c>
      <c r="M2" s="4">
        <v>45</v>
      </c>
    </row>
    <row r="3" spans="1:13">
      <c r="A3" s="7"/>
      <c r="B3" s="7"/>
      <c r="C3" s="7" t="s">
        <v>24</v>
      </c>
      <c r="D3" s="7"/>
      <c r="E3" s="7"/>
      <c r="F3" s="7"/>
      <c r="G3" s="7"/>
      <c r="H3" s="12">
        <f>ROUND(SUM(H2:H2),0)</f>
        <v>0</v>
      </c>
      <c r="I3" s="12">
        <f>ROUND(SUM(I2:I2),0)</f>
        <v>0</v>
      </c>
    </row>
  </sheetData>
  <printOptions gridLines="1"/>
  <pageMargins left="0.70866141732283472" right="0.70866141732283472" top="0.74803149606299213" bottom="0.74803149606299213" header="0.31496062992125984" footer="0.31496062992125984"/>
  <pageSetup paperSize="9" scale="74" fitToHeight="0"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A1:M10"/>
  <sheetViews>
    <sheetView workbookViewId="0"/>
  </sheetViews>
  <sheetFormatPr defaultRowHeight="15"/>
  <cols>
    <col min="1" max="1" width="4.7109375" customWidth="1"/>
    <col min="2" max="2" width="20.7109375" customWidth="1"/>
    <col min="3" max="3" width="35.7109375" customWidth="1"/>
    <col min="4" max="4" width="7.7109375" customWidth="1"/>
    <col min="5" max="5" width="8.7109375" customWidth="1"/>
    <col min="6" max="9" width="12.7109375" customWidth="1"/>
    <col min="10" max="10" width="20.7109375" customWidth="1"/>
    <col min="11" max="11" width="12.7109375" customWidth="1"/>
    <col min="12" max="12" width="6.7109375" customWidth="1"/>
    <col min="13" max="13" width="8.7109375" customWidth="1"/>
  </cols>
  <sheetData>
    <row r="1" spans="1:13" ht="25.5">
      <c r="A1" s="2" t="s">
        <v>0</v>
      </c>
      <c r="B1" s="2" t="s">
        <v>6</v>
      </c>
      <c r="C1" s="2" t="s">
        <v>7</v>
      </c>
      <c r="D1" s="3" t="s">
        <v>8</v>
      </c>
      <c r="E1" s="3" t="s">
        <v>9</v>
      </c>
      <c r="F1" s="3" t="s">
        <v>10</v>
      </c>
      <c r="G1" s="3" t="s">
        <v>11</v>
      </c>
      <c r="H1" s="3" t="s">
        <v>12</v>
      </c>
      <c r="I1" s="3" t="s">
        <v>13</v>
      </c>
      <c r="J1" s="9" t="s">
        <v>14</v>
      </c>
      <c r="K1" s="9" t="s">
        <v>15</v>
      </c>
      <c r="L1" s="9" t="s">
        <v>16</v>
      </c>
      <c r="M1" s="9" t="s">
        <v>17</v>
      </c>
    </row>
    <row r="2" spans="1:13" ht="102">
      <c r="A2" s="4">
        <v>1</v>
      </c>
      <c r="B2" s="1" t="s">
        <v>443</v>
      </c>
      <c r="C2" s="4" t="s">
        <v>444</v>
      </c>
      <c r="D2" s="1">
        <v>47.35</v>
      </c>
      <c r="E2" s="4" t="s">
        <v>55</v>
      </c>
      <c r="F2" s="8">
        <v>0</v>
      </c>
      <c r="G2" s="8">
        <v>0</v>
      </c>
      <c r="H2" s="5">
        <f t="shared" ref="H2:H9" si="0">ROUND(F2*D2,0)</f>
        <v>0</v>
      </c>
      <c r="I2" s="5">
        <f t="shared" ref="I2:I9" si="1">ROUND(G2*D2,0)</f>
        <v>0</v>
      </c>
      <c r="J2" s="10"/>
      <c r="K2" s="11" t="s">
        <v>206</v>
      </c>
      <c r="L2" s="4" t="s">
        <v>31</v>
      </c>
      <c r="M2" s="4">
        <v>47</v>
      </c>
    </row>
    <row r="3" spans="1:13" s="77" customFormat="1" ht="89.25">
      <c r="A3" s="84">
        <v>2</v>
      </c>
      <c r="B3" s="94" t="s">
        <v>445</v>
      </c>
      <c r="C3" s="84" t="s">
        <v>446</v>
      </c>
      <c r="D3" s="94">
        <v>89.36</v>
      </c>
      <c r="E3" s="84" t="s">
        <v>29</v>
      </c>
      <c r="F3" s="160">
        <v>0</v>
      </c>
      <c r="G3" s="160">
        <v>0</v>
      </c>
      <c r="H3" s="85">
        <f t="shared" si="0"/>
        <v>0</v>
      </c>
      <c r="I3" s="85">
        <f t="shared" si="1"/>
        <v>0</v>
      </c>
      <c r="J3" s="87" t="s">
        <v>447</v>
      </c>
      <c r="K3" s="88"/>
      <c r="L3" s="84"/>
      <c r="M3" s="84"/>
    </row>
    <row r="4" spans="1:13" ht="91.5" customHeight="1">
      <c r="A4" s="84">
        <v>3</v>
      </c>
      <c r="B4" s="1" t="s">
        <v>441</v>
      </c>
      <c r="C4" s="4" t="s">
        <v>442</v>
      </c>
      <c r="D4" s="1">
        <v>47.35</v>
      </c>
      <c r="E4" s="4" t="s">
        <v>55</v>
      </c>
      <c r="F4" s="160">
        <v>0</v>
      </c>
      <c r="G4" s="160">
        <v>0</v>
      </c>
      <c r="H4" s="5">
        <f t="shared" si="0"/>
        <v>0</v>
      </c>
      <c r="I4" s="5">
        <f t="shared" si="1"/>
        <v>0</v>
      </c>
      <c r="J4" s="10"/>
      <c r="K4" s="11" t="s">
        <v>207</v>
      </c>
      <c r="L4" s="4" t="s">
        <v>31</v>
      </c>
      <c r="M4" s="4">
        <v>47</v>
      </c>
    </row>
    <row r="5" spans="1:13" s="77" customFormat="1" ht="91.5" customHeight="1">
      <c r="A5" s="84">
        <v>4</v>
      </c>
      <c r="B5" s="94" t="s">
        <v>448</v>
      </c>
      <c r="C5" s="84" t="s">
        <v>449</v>
      </c>
      <c r="D5" s="94">
        <v>89.36</v>
      </c>
      <c r="E5" s="84" t="s">
        <v>29</v>
      </c>
      <c r="F5" s="160">
        <v>0</v>
      </c>
      <c r="G5" s="160">
        <v>0</v>
      </c>
      <c r="H5" s="85">
        <f t="shared" si="0"/>
        <v>0</v>
      </c>
      <c r="I5" s="85">
        <f t="shared" si="1"/>
        <v>0</v>
      </c>
      <c r="J5" s="87" t="s">
        <v>447</v>
      </c>
      <c r="K5" s="88"/>
      <c r="L5" s="84"/>
      <c r="M5" s="84"/>
    </row>
    <row r="6" spans="1:13" s="100" customFormat="1" ht="67.900000000000006" customHeight="1">
      <c r="A6" s="134">
        <v>5</v>
      </c>
      <c r="B6" s="136" t="s">
        <v>925</v>
      </c>
      <c r="C6" s="134" t="s">
        <v>926</v>
      </c>
      <c r="D6" s="136">
        <v>55.79</v>
      </c>
      <c r="E6" s="134" t="s">
        <v>29</v>
      </c>
      <c r="F6" s="160">
        <v>0</v>
      </c>
      <c r="G6" s="160">
        <v>0</v>
      </c>
      <c r="H6" s="133">
        <f t="shared" si="0"/>
        <v>0</v>
      </c>
      <c r="I6" s="133">
        <f t="shared" si="1"/>
        <v>0</v>
      </c>
      <c r="J6" s="104" t="s">
        <v>927</v>
      </c>
      <c r="K6" s="135"/>
      <c r="L6" s="134"/>
      <c r="M6" s="134"/>
    </row>
    <row r="7" spans="1:13" s="100" customFormat="1" ht="67.900000000000006" customHeight="1">
      <c r="A7" s="134">
        <v>6</v>
      </c>
      <c r="B7" s="136" t="s">
        <v>445</v>
      </c>
      <c r="C7" s="134" t="s">
        <v>446</v>
      </c>
      <c r="D7" s="136">
        <v>55.79</v>
      </c>
      <c r="E7" s="134" t="s">
        <v>29</v>
      </c>
      <c r="F7" s="160">
        <v>0</v>
      </c>
      <c r="G7" s="160">
        <v>0</v>
      </c>
      <c r="H7" s="133">
        <f t="shared" ref="H7" si="2">ROUND(F7*D7,0)</f>
        <v>0</v>
      </c>
      <c r="I7" s="133">
        <f t="shared" ref="I7" si="3">ROUND(G7*D7,0)</f>
        <v>0</v>
      </c>
      <c r="J7" s="104" t="s">
        <v>927</v>
      </c>
      <c r="K7" s="135"/>
      <c r="L7" s="134"/>
      <c r="M7" s="134"/>
    </row>
    <row r="8" spans="1:13" ht="89.25">
      <c r="A8" s="134">
        <v>7</v>
      </c>
      <c r="B8" s="1" t="s">
        <v>208</v>
      </c>
      <c r="C8" s="4" t="s">
        <v>209</v>
      </c>
      <c r="D8" s="1">
        <v>75.569999999999993</v>
      </c>
      <c r="E8" s="4" t="s">
        <v>55</v>
      </c>
      <c r="F8" s="160">
        <v>0</v>
      </c>
      <c r="G8" s="160">
        <v>0</v>
      </c>
      <c r="H8" s="5">
        <f t="shared" si="0"/>
        <v>0</v>
      </c>
      <c r="I8" s="5">
        <f t="shared" si="1"/>
        <v>0</v>
      </c>
      <c r="J8" s="10" t="s">
        <v>210</v>
      </c>
      <c r="K8" s="11" t="s">
        <v>211</v>
      </c>
      <c r="L8" s="4" t="s">
        <v>31</v>
      </c>
      <c r="M8" s="4">
        <v>47</v>
      </c>
    </row>
    <row r="9" spans="1:13" s="19" customFormat="1" ht="39.75" customHeight="1">
      <c r="A9" s="134">
        <v>8</v>
      </c>
      <c r="B9" s="26" t="s">
        <v>305</v>
      </c>
      <c r="C9" s="17" t="s">
        <v>306</v>
      </c>
      <c r="D9" s="26">
        <v>16.96</v>
      </c>
      <c r="E9" s="17" t="s">
        <v>29</v>
      </c>
      <c r="F9" s="160">
        <v>0</v>
      </c>
      <c r="G9" s="160">
        <v>0</v>
      </c>
      <c r="H9" s="16">
        <f t="shared" si="0"/>
        <v>0</v>
      </c>
      <c r="I9" s="16">
        <f t="shared" si="1"/>
        <v>0</v>
      </c>
      <c r="J9" s="15" t="s">
        <v>307</v>
      </c>
      <c r="K9" s="18" t="s">
        <v>308</v>
      </c>
      <c r="L9" s="17" t="s">
        <v>31</v>
      </c>
      <c r="M9" s="17">
        <v>47</v>
      </c>
    </row>
    <row r="10" spans="1:13">
      <c r="A10" s="7"/>
      <c r="B10" s="7"/>
      <c r="C10" s="7" t="s">
        <v>24</v>
      </c>
      <c r="D10" s="7"/>
      <c r="E10" s="7"/>
      <c r="F10" s="7"/>
      <c r="G10" s="7"/>
      <c r="H10" s="12">
        <f>ROUND(SUM(H2:H9),0)</f>
        <v>0</v>
      </c>
      <c r="I10" s="12">
        <f>ROUND(SUM(I2:I9),0)</f>
        <v>0</v>
      </c>
    </row>
  </sheetData>
  <printOptions gridLines="1"/>
  <pageMargins left="0.70866141732283472" right="0.70866141732283472" top="0.74803149606299213" bottom="0.74803149606299213" header="0.31496062992125984" footer="0.31496062992125984"/>
  <pageSetup paperSize="9" scale="74" fitToHeight="0"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A1:M3"/>
  <sheetViews>
    <sheetView workbookViewId="0"/>
  </sheetViews>
  <sheetFormatPr defaultRowHeight="15"/>
  <cols>
    <col min="1" max="1" width="4.7109375" customWidth="1"/>
    <col min="2" max="2" width="20.7109375" customWidth="1"/>
    <col min="3" max="3" width="35.7109375" customWidth="1"/>
    <col min="4" max="4" width="7.7109375" customWidth="1"/>
    <col min="5" max="5" width="8.7109375" customWidth="1"/>
    <col min="6" max="9" width="12.7109375" customWidth="1"/>
    <col min="10" max="10" width="20.7109375" customWidth="1"/>
    <col min="11" max="11" width="12.7109375" customWidth="1"/>
    <col min="12" max="12" width="6.7109375" customWidth="1"/>
    <col min="13" max="13" width="8.7109375" customWidth="1"/>
  </cols>
  <sheetData>
    <row r="1" spans="1:13" ht="25.5">
      <c r="A1" s="2" t="s">
        <v>0</v>
      </c>
      <c r="B1" s="2" t="s">
        <v>6</v>
      </c>
      <c r="C1" s="2" t="s">
        <v>7</v>
      </c>
      <c r="D1" s="3" t="s">
        <v>8</v>
      </c>
      <c r="E1" s="3" t="s">
        <v>9</v>
      </c>
      <c r="F1" s="3" t="s">
        <v>10</v>
      </c>
      <c r="G1" s="3" t="s">
        <v>11</v>
      </c>
      <c r="H1" s="3" t="s">
        <v>12</v>
      </c>
      <c r="I1" s="3" t="s">
        <v>13</v>
      </c>
      <c r="J1" s="9" t="s">
        <v>14</v>
      </c>
      <c r="K1" s="9" t="s">
        <v>15</v>
      </c>
      <c r="L1" s="9" t="s">
        <v>16</v>
      </c>
      <c r="M1" s="9" t="s">
        <v>17</v>
      </c>
    </row>
    <row r="2" spans="1:13" ht="51">
      <c r="A2" s="4">
        <v>1</v>
      </c>
      <c r="B2" s="1" t="s">
        <v>272</v>
      </c>
      <c r="C2" s="4" t="s">
        <v>273</v>
      </c>
      <c r="D2" s="1">
        <v>120.84</v>
      </c>
      <c r="E2" s="4" t="s">
        <v>55</v>
      </c>
      <c r="F2" s="8">
        <v>0</v>
      </c>
      <c r="G2" s="8">
        <v>0</v>
      </c>
      <c r="H2" s="5">
        <f>ROUND(F2*D2,0)</f>
        <v>0</v>
      </c>
      <c r="I2" s="5">
        <f>ROUND(G2*D2,0)</f>
        <v>0</v>
      </c>
      <c r="J2" s="10" t="s">
        <v>274</v>
      </c>
      <c r="K2" s="11" t="s">
        <v>275</v>
      </c>
      <c r="L2" s="4" t="s">
        <v>31</v>
      </c>
      <c r="M2" s="4">
        <v>61</v>
      </c>
    </row>
    <row r="3" spans="1:13">
      <c r="A3" s="7"/>
      <c r="B3" s="7"/>
      <c r="C3" s="7" t="s">
        <v>24</v>
      </c>
      <c r="D3" s="7"/>
      <c r="E3" s="7"/>
      <c r="F3" s="7"/>
      <c r="G3" s="7"/>
      <c r="H3" s="12">
        <f>ROUND(SUM(H2:H2),0)</f>
        <v>0</v>
      </c>
      <c r="I3" s="12">
        <f>ROUND(SUM(I2:I2),0)</f>
        <v>0</v>
      </c>
    </row>
  </sheetData>
  <printOptions gridLines="1"/>
  <pageMargins left="0.70866141732283472" right="0.70866141732283472" top="0.74803149606299213" bottom="0.74803149606299213" header="0.31496062992125984" footer="0.31496062992125984"/>
  <pageSetup paperSize="9" scale="74" fitToHeight="0"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pageSetUpPr fitToPage="1"/>
  </sheetPr>
  <dimension ref="A1:M6"/>
  <sheetViews>
    <sheetView workbookViewId="0"/>
  </sheetViews>
  <sheetFormatPr defaultRowHeight="15"/>
  <cols>
    <col min="1" max="1" width="4.7109375" customWidth="1"/>
    <col min="2" max="2" width="20.7109375" customWidth="1"/>
    <col min="3" max="3" width="35.7109375" customWidth="1"/>
    <col min="4" max="4" width="7.7109375" customWidth="1"/>
    <col min="5" max="5" width="8.7109375" customWidth="1"/>
    <col min="6" max="9" width="12.7109375" customWidth="1"/>
    <col min="10" max="10" width="20.7109375" customWidth="1"/>
    <col min="11" max="11" width="12.7109375" customWidth="1"/>
    <col min="12" max="12" width="6.7109375" customWidth="1"/>
    <col min="13" max="13" width="8.7109375" customWidth="1"/>
  </cols>
  <sheetData>
    <row r="1" spans="1:13" ht="25.5">
      <c r="A1" s="2" t="s">
        <v>0</v>
      </c>
      <c r="B1" s="2" t="s">
        <v>6</v>
      </c>
      <c r="C1" s="2" t="s">
        <v>7</v>
      </c>
      <c r="D1" s="3" t="s">
        <v>8</v>
      </c>
      <c r="E1" s="3" t="s">
        <v>9</v>
      </c>
      <c r="F1" s="3" t="s">
        <v>10</v>
      </c>
      <c r="G1" s="3" t="s">
        <v>11</v>
      </c>
      <c r="H1" s="3" t="s">
        <v>12</v>
      </c>
      <c r="I1" s="3" t="s">
        <v>13</v>
      </c>
      <c r="J1" s="9" t="s">
        <v>14</v>
      </c>
      <c r="K1" s="9" t="s">
        <v>15</v>
      </c>
      <c r="L1" s="9" t="s">
        <v>16</v>
      </c>
      <c r="M1" s="9" t="s">
        <v>17</v>
      </c>
    </row>
    <row r="2" spans="1:13" ht="76.5">
      <c r="A2" s="4">
        <v>1</v>
      </c>
      <c r="B2" s="1" t="s">
        <v>278</v>
      </c>
      <c r="C2" s="4" t="s">
        <v>279</v>
      </c>
      <c r="D2" s="1">
        <v>176</v>
      </c>
      <c r="E2" s="4" t="s">
        <v>72</v>
      </c>
      <c r="F2" s="8">
        <v>0</v>
      </c>
      <c r="G2" s="8">
        <v>0</v>
      </c>
      <c r="H2" s="5">
        <f>ROUND(F2*D2,0)</f>
        <v>0</v>
      </c>
      <c r="I2" s="5">
        <f>ROUND(G2*D2,0)</f>
        <v>0</v>
      </c>
      <c r="J2" s="10" t="s">
        <v>280</v>
      </c>
      <c r="K2" s="11" t="s">
        <v>281</v>
      </c>
      <c r="L2" s="4" t="s">
        <v>31</v>
      </c>
      <c r="M2" s="4">
        <v>62</v>
      </c>
    </row>
    <row r="3" spans="1:13" ht="38.25">
      <c r="A3" s="4">
        <v>2</v>
      </c>
      <c r="B3" s="1" t="s">
        <v>282</v>
      </c>
      <c r="C3" s="4" t="s">
        <v>283</v>
      </c>
      <c r="D3" s="1">
        <v>0.5</v>
      </c>
      <c r="E3" s="4" t="s">
        <v>23</v>
      </c>
      <c r="F3" s="160">
        <v>0</v>
      </c>
      <c r="G3" s="160">
        <v>0</v>
      </c>
      <c r="H3" s="5">
        <f>ROUND(F3*D3,0)</f>
        <v>0</v>
      </c>
      <c r="I3" s="5">
        <f>ROUND(G3*D3,0)</f>
        <v>0</v>
      </c>
      <c r="J3" s="10"/>
      <c r="K3" s="11" t="s">
        <v>284</v>
      </c>
      <c r="L3" s="4" t="s">
        <v>31</v>
      </c>
      <c r="M3" s="4">
        <v>62</v>
      </c>
    </row>
    <row r="4" spans="1:13" ht="38.25">
      <c r="A4" s="4">
        <v>3</v>
      </c>
      <c r="B4" s="1" t="s">
        <v>285</v>
      </c>
      <c r="C4" s="4" t="s">
        <v>286</v>
      </c>
      <c r="D4" s="1">
        <v>0.1</v>
      </c>
      <c r="E4" s="4" t="s">
        <v>23</v>
      </c>
      <c r="F4" s="160">
        <v>0</v>
      </c>
      <c r="G4" s="160">
        <v>0</v>
      </c>
      <c r="H4" s="5">
        <f>ROUND(F4*D4,0)</f>
        <v>0</v>
      </c>
      <c r="I4" s="5">
        <f>ROUND(G4*D4,0)</f>
        <v>0</v>
      </c>
      <c r="J4" s="10"/>
      <c r="K4" s="11"/>
      <c r="L4" s="4"/>
      <c r="M4" s="4">
        <v>62</v>
      </c>
    </row>
    <row r="5" spans="1:13" ht="77.25" customHeight="1">
      <c r="A5" s="4">
        <v>4</v>
      </c>
      <c r="B5" s="1" t="s">
        <v>287</v>
      </c>
      <c r="C5" s="4" t="s">
        <v>288</v>
      </c>
      <c r="D5" s="1">
        <v>2.5</v>
      </c>
      <c r="E5" s="4" t="s">
        <v>29</v>
      </c>
      <c r="F5" s="160">
        <v>0</v>
      </c>
      <c r="G5" s="160">
        <v>0</v>
      </c>
      <c r="H5" s="5">
        <f>ROUND(F5*D5,0)</f>
        <v>0</v>
      </c>
      <c r="I5" s="5">
        <f>ROUND(G5*D5,0)</f>
        <v>0</v>
      </c>
      <c r="J5" s="10"/>
      <c r="K5" s="11" t="s">
        <v>289</v>
      </c>
      <c r="L5" s="4" t="s">
        <v>31</v>
      </c>
      <c r="M5" s="4">
        <v>62</v>
      </c>
    </row>
    <row r="6" spans="1:13">
      <c r="A6" s="7"/>
      <c r="B6" s="7"/>
      <c r="C6" s="7" t="s">
        <v>24</v>
      </c>
      <c r="D6" s="7"/>
      <c r="E6" s="7"/>
      <c r="F6" s="7"/>
      <c r="G6" s="7"/>
      <c r="H6" s="12">
        <f>ROUND(SUM(H2:H5),0)</f>
        <v>0</v>
      </c>
      <c r="I6" s="12">
        <f>ROUND(SUM(I2:I5),0)</f>
        <v>0</v>
      </c>
    </row>
  </sheetData>
  <printOptions gridLines="1"/>
  <pageMargins left="0.70866141732283472" right="0.70866141732283472" top="0.74803149606299213" bottom="0.74803149606299213" header="0.31496062992125984" footer="0.31496062992125984"/>
  <pageSetup paperSize="9" scale="74" fitToHeight="0" orientation="landscape"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F8"/>
  <sheetViews>
    <sheetView view="pageBreakPreview" zoomScaleSheetLayoutView="100" workbookViewId="0">
      <selection sqref="A1:E1"/>
    </sheetView>
  </sheetViews>
  <sheetFormatPr defaultColWidth="10.28515625" defaultRowHeight="12.75"/>
  <cols>
    <col min="1" max="1" width="4.28515625" style="27" bestFit="1" customWidth="1"/>
    <col min="2" max="2" width="30" style="27" bestFit="1" customWidth="1"/>
    <col min="3" max="3" width="11.85546875" style="40" bestFit="1" customWidth="1"/>
    <col min="4" max="5" width="10.28515625" style="40" bestFit="1" customWidth="1"/>
    <col min="6" max="16384" width="10.28515625" style="27"/>
  </cols>
  <sheetData>
    <row r="1" spans="1:6" ht="15.75">
      <c r="A1" s="176" t="s">
        <v>373</v>
      </c>
      <c r="B1" s="176"/>
      <c r="C1" s="176"/>
      <c r="D1" s="176"/>
      <c r="E1" s="176"/>
      <c r="F1" s="127"/>
    </row>
    <row r="2" spans="1:6" ht="15.75">
      <c r="A2" s="176" t="s">
        <v>309</v>
      </c>
      <c r="B2" s="176"/>
      <c r="C2" s="176"/>
      <c r="D2" s="176"/>
      <c r="E2" s="176"/>
    </row>
    <row r="3" spans="1:6">
      <c r="A3" s="28" t="s">
        <v>0</v>
      </c>
      <c r="B3" s="28" t="s">
        <v>1</v>
      </c>
      <c r="C3" s="29" t="s">
        <v>2</v>
      </c>
      <c r="D3" s="29" t="s">
        <v>3</v>
      </c>
      <c r="E3" s="29" t="s">
        <v>310</v>
      </c>
    </row>
    <row r="4" spans="1:6">
      <c r="A4" s="30"/>
      <c r="B4" s="31" t="s">
        <v>311</v>
      </c>
      <c r="C4" s="32"/>
      <c r="D4" s="32"/>
      <c r="E4" s="33"/>
    </row>
    <row r="5" spans="1:6" ht="30" customHeight="1">
      <c r="A5" s="34" t="s">
        <v>312</v>
      </c>
      <c r="B5" s="35" t="s">
        <v>313</v>
      </c>
      <c r="C5" s="36">
        <f>+'01 EGYÉB ÉPÜLETGÉPÉSZET'!H127</f>
        <v>0</v>
      </c>
      <c r="D5" s="36">
        <f>+'01 EGYÉB ÉPÜLETGÉPÉSZET'!I127</f>
        <v>0</v>
      </c>
      <c r="E5" s="37">
        <f t="shared" ref="E5:E7" si="0">+C5+D5</f>
        <v>0</v>
      </c>
    </row>
    <row r="6" spans="1:6" ht="30" customHeight="1">
      <c r="A6" s="34" t="s">
        <v>314</v>
      </c>
      <c r="B6" s="35" t="s">
        <v>315</v>
      </c>
      <c r="C6" s="36">
        <f>+'02 HŐSZIVATTYÚ'!H13</f>
        <v>0</v>
      </c>
      <c r="D6" s="36">
        <f>+'02 HŐSZIVATTYÚ'!I13</f>
        <v>0</v>
      </c>
      <c r="E6" s="37">
        <f t="shared" si="0"/>
        <v>0</v>
      </c>
    </row>
    <row r="7" spans="1:6" ht="30" customHeight="1">
      <c r="A7" s="34" t="s">
        <v>849</v>
      </c>
      <c r="B7" s="35" t="s">
        <v>850</v>
      </c>
      <c r="C7" s="36">
        <f>+'03 GÁZELLÁTÁS'!H33</f>
        <v>0</v>
      </c>
      <c r="D7" s="36">
        <f>+'03 GÁZELLÁTÁS'!I33</f>
        <v>0</v>
      </c>
      <c r="E7" s="37">
        <f t="shared" si="0"/>
        <v>0</v>
      </c>
    </row>
    <row r="8" spans="1:6" ht="30" customHeight="1">
      <c r="A8" s="38"/>
      <c r="B8" s="38" t="s">
        <v>290</v>
      </c>
      <c r="C8" s="39">
        <f>ROUND(SUM(C4:C7),0)</f>
        <v>0</v>
      </c>
      <c r="D8" s="39">
        <f>ROUND(SUM(D4:D7),0)</f>
        <v>0</v>
      </c>
      <c r="E8" s="39">
        <f>ROUND(SUM(E4:E7),0)</f>
        <v>0</v>
      </c>
    </row>
  </sheetData>
  <mergeCells count="2">
    <mergeCell ref="A2:E2"/>
    <mergeCell ref="A1:E1"/>
  </mergeCells>
  <phoneticPr fontId="27" type="noConversion"/>
  <printOptions horizontalCentered="1" gridLines="1"/>
  <pageMargins left="0.70866141732283472" right="0.70866141732283472" top="0.74803149606299213" bottom="0.74803149606299213" header="0.31496062992125984" footer="0.31496062992125984"/>
  <pageSetup paperSize="9" scale="86" fitToHeight="0"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0E0A36-B8AF-42C8-B19B-AB9475A4FE55}">
  <sheetPr>
    <pageSetUpPr fitToPage="1"/>
  </sheetPr>
  <dimension ref="A1:I127"/>
  <sheetViews>
    <sheetView workbookViewId="0"/>
  </sheetViews>
  <sheetFormatPr defaultRowHeight="15"/>
  <cols>
    <col min="1" max="1" width="4.28515625" style="100" customWidth="1"/>
    <col min="2" max="2" width="9.28515625" style="100" customWidth="1"/>
    <col min="3" max="3" width="32.7109375" style="100" customWidth="1"/>
    <col min="4" max="5" width="6.7109375" style="100" customWidth="1"/>
    <col min="6" max="7" width="8.28515625" style="100" customWidth="1"/>
    <col min="8" max="9" width="9.7109375" style="100" customWidth="1"/>
    <col min="10" max="16384" width="9.140625" style="100"/>
  </cols>
  <sheetData>
    <row r="1" spans="1:9" ht="25.5">
      <c r="A1" s="106" t="s">
        <v>0</v>
      </c>
      <c r="B1" s="107" t="s">
        <v>6</v>
      </c>
      <c r="C1" s="107" t="s">
        <v>7</v>
      </c>
      <c r="D1" s="108" t="s">
        <v>8</v>
      </c>
      <c r="E1" s="107" t="s">
        <v>9</v>
      </c>
      <c r="F1" s="109" t="s">
        <v>10</v>
      </c>
      <c r="G1" s="109" t="s">
        <v>11</v>
      </c>
      <c r="H1" s="109" t="s">
        <v>12</v>
      </c>
      <c r="I1" s="109" t="s">
        <v>13</v>
      </c>
    </row>
    <row r="2" spans="1:9">
      <c r="A2" s="177" t="s">
        <v>710</v>
      </c>
      <c r="B2" s="177"/>
      <c r="C2" s="177"/>
      <c r="D2" s="177"/>
      <c r="E2" s="177"/>
      <c r="F2" s="177"/>
      <c r="G2" s="110"/>
      <c r="H2" s="110"/>
      <c r="I2" s="110"/>
    </row>
    <row r="3" spans="1:9" ht="25.5">
      <c r="A3" s="111">
        <v>1</v>
      </c>
      <c r="B3" s="112" t="s">
        <v>711</v>
      </c>
      <c r="C3" s="112" t="s">
        <v>712</v>
      </c>
      <c r="D3" s="113">
        <v>3.28</v>
      </c>
      <c r="E3" s="112" t="s">
        <v>29</v>
      </c>
      <c r="F3" s="165">
        <v>0</v>
      </c>
      <c r="G3" s="110">
        <v>0</v>
      </c>
      <c r="H3" s="114">
        <f>ROUND(D3*F3, 0)</f>
        <v>0</v>
      </c>
      <c r="I3" s="114">
        <f>ROUND(D3*G3, 0)</f>
        <v>0</v>
      </c>
    </row>
    <row r="4" spans="1:9" ht="15" customHeight="1">
      <c r="A4" s="177" t="s">
        <v>713</v>
      </c>
      <c r="B4" s="177"/>
      <c r="C4" s="177"/>
      <c r="D4" s="177"/>
      <c r="E4" s="177"/>
      <c r="F4" s="177"/>
      <c r="G4" s="114"/>
      <c r="H4" s="114"/>
      <c r="I4" s="114"/>
    </row>
    <row r="5" spans="1:9" ht="63.75">
      <c r="A5" s="111">
        <v>2</v>
      </c>
      <c r="B5" s="112" t="s">
        <v>714</v>
      </c>
      <c r="C5" s="112" t="s">
        <v>715</v>
      </c>
      <c r="D5" s="113">
        <v>18.399999999999999</v>
      </c>
      <c r="E5" s="112" t="s">
        <v>23</v>
      </c>
      <c r="F5" s="165">
        <v>0</v>
      </c>
      <c r="G5" s="114">
        <v>0</v>
      </c>
      <c r="H5" s="114">
        <f>ROUND(D5*F5, 0)</f>
        <v>0</v>
      </c>
      <c r="I5" s="114">
        <f>ROUND(D5*G5, 0)</f>
        <v>0</v>
      </c>
    </row>
    <row r="6" spans="1:9" ht="76.5">
      <c r="A6" s="111">
        <v>3</v>
      </c>
      <c r="B6" s="112" t="s">
        <v>716</v>
      </c>
      <c r="C6" s="112" t="s">
        <v>717</v>
      </c>
      <c r="D6" s="113">
        <v>8.4</v>
      </c>
      <c r="E6" s="112" t="s">
        <v>23</v>
      </c>
      <c r="F6" s="114">
        <v>0</v>
      </c>
      <c r="G6" s="114">
        <v>0</v>
      </c>
      <c r="H6" s="114">
        <f t="shared" ref="H6:H20" si="0">ROUND(D6*F6, 0)</f>
        <v>0</v>
      </c>
      <c r="I6" s="114">
        <f t="shared" ref="I6:I20" si="1">ROUND(D6*G6, 0)</f>
        <v>0</v>
      </c>
    </row>
    <row r="7" spans="1:9" ht="51">
      <c r="A7" s="111">
        <v>4</v>
      </c>
      <c r="B7" s="112" t="s">
        <v>718</v>
      </c>
      <c r="C7" s="112" t="s">
        <v>719</v>
      </c>
      <c r="D7" s="113">
        <v>3.96</v>
      </c>
      <c r="E7" s="112" t="s">
        <v>23</v>
      </c>
      <c r="F7" s="165">
        <v>0</v>
      </c>
      <c r="G7" s="165">
        <v>0</v>
      </c>
      <c r="H7" s="114">
        <f t="shared" si="0"/>
        <v>0</v>
      </c>
      <c r="I7" s="114">
        <f t="shared" si="1"/>
        <v>0</v>
      </c>
    </row>
    <row r="8" spans="1:9" ht="38.25">
      <c r="A8" s="111">
        <v>5</v>
      </c>
      <c r="B8" s="112" t="s">
        <v>720</v>
      </c>
      <c r="C8" s="112" t="s">
        <v>721</v>
      </c>
      <c r="D8" s="113">
        <v>13.2</v>
      </c>
      <c r="E8" s="112" t="s">
        <v>29</v>
      </c>
      <c r="F8" s="165">
        <v>0</v>
      </c>
      <c r="G8" s="165">
        <v>0</v>
      </c>
      <c r="H8" s="114">
        <f t="shared" si="0"/>
        <v>0</v>
      </c>
      <c r="I8" s="114">
        <f t="shared" si="1"/>
        <v>0</v>
      </c>
    </row>
    <row r="9" spans="1:9" ht="51">
      <c r="A9" s="111">
        <v>6</v>
      </c>
      <c r="B9" s="112" t="s">
        <v>722</v>
      </c>
      <c r="C9" s="112" t="s">
        <v>723</v>
      </c>
      <c r="D9" s="113">
        <v>3.96</v>
      </c>
      <c r="E9" s="112" t="s">
        <v>23</v>
      </c>
      <c r="F9" s="165">
        <v>0</v>
      </c>
      <c r="G9" s="165">
        <v>0</v>
      </c>
      <c r="H9" s="114">
        <f t="shared" si="0"/>
        <v>0</v>
      </c>
      <c r="I9" s="114">
        <f t="shared" si="1"/>
        <v>0</v>
      </c>
    </row>
    <row r="10" spans="1:9" ht="38.25">
      <c r="A10" s="111">
        <v>7</v>
      </c>
      <c r="B10" s="112" t="s">
        <v>724</v>
      </c>
      <c r="C10" s="112" t="s">
        <v>725</v>
      </c>
      <c r="D10" s="113">
        <v>13.2</v>
      </c>
      <c r="E10" s="112" t="s">
        <v>23</v>
      </c>
      <c r="F10" s="165">
        <v>0</v>
      </c>
      <c r="G10" s="165">
        <v>0</v>
      </c>
      <c r="H10" s="114">
        <f t="shared" si="0"/>
        <v>0</v>
      </c>
      <c r="I10" s="114">
        <f t="shared" si="1"/>
        <v>0</v>
      </c>
    </row>
    <row r="11" spans="1:9" ht="25.5">
      <c r="A11" s="111">
        <v>8</v>
      </c>
      <c r="B11" s="112" t="s">
        <v>726</v>
      </c>
      <c r="C11" s="112" t="s">
        <v>727</v>
      </c>
      <c r="D11" s="113">
        <v>10</v>
      </c>
      <c r="E11" s="112" t="s">
        <v>23</v>
      </c>
      <c r="F11" s="165">
        <v>0</v>
      </c>
      <c r="G11" s="165">
        <v>0</v>
      </c>
      <c r="H11" s="114">
        <f t="shared" si="0"/>
        <v>0</v>
      </c>
      <c r="I11" s="114">
        <f t="shared" si="1"/>
        <v>0</v>
      </c>
    </row>
    <row r="12" spans="1:9">
      <c r="A12" s="177" t="s">
        <v>728</v>
      </c>
      <c r="B12" s="177"/>
      <c r="C12" s="177"/>
      <c r="D12" s="177"/>
      <c r="E12" s="177"/>
      <c r="F12" s="177"/>
      <c r="G12" s="114"/>
      <c r="H12" s="114"/>
      <c r="I12" s="114"/>
    </row>
    <row r="13" spans="1:9" ht="102">
      <c r="A13" s="111">
        <v>9</v>
      </c>
      <c r="B13" s="112" t="s">
        <v>729</v>
      </c>
      <c r="C13" s="112" t="s">
        <v>730</v>
      </c>
      <c r="D13" s="113">
        <v>2</v>
      </c>
      <c r="E13" s="112" t="s">
        <v>39</v>
      </c>
      <c r="F13" s="165">
        <v>0</v>
      </c>
      <c r="G13" s="165">
        <v>0</v>
      </c>
      <c r="H13" s="114">
        <f t="shared" si="0"/>
        <v>0</v>
      </c>
      <c r="I13" s="114">
        <f t="shared" si="1"/>
        <v>0</v>
      </c>
    </row>
    <row r="14" spans="1:9" ht="102">
      <c r="A14" s="111">
        <v>10</v>
      </c>
      <c r="B14" s="112" t="s">
        <v>731</v>
      </c>
      <c r="C14" s="112" t="s">
        <v>732</v>
      </c>
      <c r="D14" s="113">
        <v>2</v>
      </c>
      <c r="E14" s="112" t="s">
        <v>39</v>
      </c>
      <c r="F14" s="165">
        <v>0</v>
      </c>
      <c r="G14" s="165">
        <v>0</v>
      </c>
      <c r="H14" s="114">
        <f t="shared" si="0"/>
        <v>0</v>
      </c>
      <c r="I14" s="114">
        <f t="shared" si="1"/>
        <v>0</v>
      </c>
    </row>
    <row r="15" spans="1:9" ht="102">
      <c r="A15" s="111">
        <v>11</v>
      </c>
      <c r="B15" s="112" t="s">
        <v>733</v>
      </c>
      <c r="C15" s="112" t="s">
        <v>734</v>
      </c>
      <c r="D15" s="113">
        <v>4</v>
      </c>
      <c r="E15" s="112" t="s">
        <v>39</v>
      </c>
      <c r="F15" s="165">
        <v>0</v>
      </c>
      <c r="G15" s="165">
        <v>0</v>
      </c>
      <c r="H15" s="114">
        <f t="shared" si="0"/>
        <v>0</v>
      </c>
      <c r="I15" s="114">
        <f t="shared" si="1"/>
        <v>0</v>
      </c>
    </row>
    <row r="16" spans="1:9" ht="102">
      <c r="A16" s="111">
        <v>12</v>
      </c>
      <c r="B16" s="112" t="s">
        <v>735</v>
      </c>
      <c r="C16" s="112" t="s">
        <v>736</v>
      </c>
      <c r="D16" s="113">
        <v>1</v>
      </c>
      <c r="E16" s="112" t="s">
        <v>39</v>
      </c>
      <c r="F16" s="165">
        <v>0</v>
      </c>
      <c r="G16" s="165">
        <v>0</v>
      </c>
      <c r="H16" s="114">
        <f t="shared" si="0"/>
        <v>0</v>
      </c>
      <c r="I16" s="114">
        <f t="shared" si="1"/>
        <v>0</v>
      </c>
    </row>
    <row r="17" spans="1:9">
      <c r="A17" s="177" t="s">
        <v>333</v>
      </c>
      <c r="B17" s="177"/>
      <c r="C17" s="177"/>
      <c r="D17" s="177"/>
      <c r="E17" s="177"/>
      <c r="F17" s="177"/>
      <c r="G17" s="114"/>
      <c r="H17" s="114"/>
      <c r="I17" s="114"/>
    </row>
    <row r="18" spans="1:9" ht="38.25">
      <c r="A18" s="111">
        <v>13</v>
      </c>
      <c r="B18" s="112" t="s">
        <v>737</v>
      </c>
      <c r="C18" s="112" t="s">
        <v>738</v>
      </c>
      <c r="D18" s="113">
        <v>2.64</v>
      </c>
      <c r="E18" s="112" t="s">
        <v>23</v>
      </c>
      <c r="F18" s="165">
        <v>0</v>
      </c>
      <c r="G18" s="165">
        <v>0</v>
      </c>
      <c r="H18" s="114">
        <f t="shared" si="0"/>
        <v>0</v>
      </c>
      <c r="I18" s="114">
        <f t="shared" si="1"/>
        <v>0</v>
      </c>
    </row>
    <row r="19" spans="1:9">
      <c r="A19" s="177" t="s">
        <v>741</v>
      </c>
      <c r="B19" s="177"/>
      <c r="C19" s="177"/>
      <c r="D19" s="177"/>
      <c r="E19" s="177"/>
      <c r="F19" s="177"/>
      <c r="G19" s="114"/>
      <c r="H19" s="114"/>
      <c r="I19" s="114"/>
    </row>
    <row r="20" spans="1:9" ht="63.75">
      <c r="A20" s="111">
        <v>14</v>
      </c>
      <c r="B20" s="112" t="s">
        <v>742</v>
      </c>
      <c r="C20" s="112" t="s">
        <v>743</v>
      </c>
      <c r="D20" s="113">
        <v>0.188</v>
      </c>
      <c r="E20" s="112" t="s">
        <v>744</v>
      </c>
      <c r="F20" s="165">
        <v>0</v>
      </c>
      <c r="G20" s="165">
        <v>0</v>
      </c>
      <c r="H20" s="114">
        <f t="shared" si="0"/>
        <v>0</v>
      </c>
      <c r="I20" s="114">
        <f t="shared" si="1"/>
        <v>0</v>
      </c>
    </row>
    <row r="21" spans="1:9" ht="15" customHeight="1">
      <c r="A21" s="177" t="s">
        <v>319</v>
      </c>
      <c r="B21" s="177"/>
      <c r="C21" s="177"/>
      <c r="D21" s="177"/>
      <c r="E21" s="177"/>
      <c r="F21" s="177"/>
      <c r="G21" s="110"/>
      <c r="H21" s="110"/>
      <c r="I21" s="110"/>
    </row>
    <row r="22" spans="1:9" ht="38.25">
      <c r="A22" s="111">
        <v>15</v>
      </c>
      <c r="B22" s="112" t="s">
        <v>489</v>
      </c>
      <c r="C22" s="112" t="s">
        <v>490</v>
      </c>
      <c r="D22" s="113">
        <v>33</v>
      </c>
      <c r="E22" s="112" t="s">
        <v>39</v>
      </c>
      <c r="F22" s="165">
        <v>0</v>
      </c>
      <c r="G22" s="165">
        <v>0</v>
      </c>
      <c r="H22" s="114">
        <f>ROUND(D22*F22, 0)</f>
        <v>0</v>
      </c>
      <c r="I22" s="114">
        <f>ROUND(D22*G22, 0)</f>
        <v>0</v>
      </c>
    </row>
    <row r="23" spans="1:9">
      <c r="A23" s="177" t="s">
        <v>745</v>
      </c>
      <c r="B23" s="177"/>
      <c r="C23" s="177"/>
      <c r="D23" s="177"/>
      <c r="E23" s="177"/>
      <c r="F23" s="177"/>
      <c r="G23" s="114"/>
      <c r="H23" s="114"/>
      <c r="I23" s="114"/>
    </row>
    <row r="24" spans="1:9" ht="102">
      <c r="A24" s="111">
        <v>16</v>
      </c>
      <c r="B24" s="112" t="s">
        <v>746</v>
      </c>
      <c r="C24" s="112" t="s">
        <v>747</v>
      </c>
      <c r="D24" s="113">
        <v>25</v>
      </c>
      <c r="E24" s="112" t="s">
        <v>29</v>
      </c>
      <c r="F24" s="165">
        <v>0</v>
      </c>
      <c r="G24" s="165">
        <v>0</v>
      </c>
      <c r="H24" s="165">
        <f>ROUND(D24*F24, 0)</f>
        <v>0</v>
      </c>
      <c r="I24" s="165">
        <f>ROUND(D24*G24, 0)</f>
        <v>0</v>
      </c>
    </row>
    <row r="25" spans="1:9" ht="140.25">
      <c r="A25" s="111">
        <v>17</v>
      </c>
      <c r="B25" s="112" t="s">
        <v>930</v>
      </c>
      <c r="C25" s="112" t="s">
        <v>931</v>
      </c>
      <c r="D25" s="113">
        <v>4</v>
      </c>
      <c r="E25" s="112" t="s">
        <v>39</v>
      </c>
      <c r="F25" s="165">
        <v>0</v>
      </c>
      <c r="G25" s="165">
        <v>0</v>
      </c>
      <c r="H25" s="165">
        <f>ROUND(D25*F25, 0)</f>
        <v>0</v>
      </c>
      <c r="I25" s="165">
        <f>ROUND(D25*G25, 0)</f>
        <v>0</v>
      </c>
    </row>
    <row r="26" spans="1:9">
      <c r="A26" s="177" t="s">
        <v>491</v>
      </c>
      <c r="B26" s="177"/>
      <c r="C26" s="177"/>
      <c r="D26" s="177"/>
      <c r="E26" s="177"/>
      <c r="F26" s="177"/>
      <c r="G26" s="110"/>
      <c r="H26" s="110"/>
      <c r="I26" s="110"/>
    </row>
    <row r="27" spans="1:9" ht="89.25">
      <c r="A27" s="111">
        <v>18</v>
      </c>
      <c r="B27" s="112" t="s">
        <v>748</v>
      </c>
      <c r="C27" s="112" t="s">
        <v>749</v>
      </c>
      <c r="D27" s="113">
        <v>8</v>
      </c>
      <c r="E27" s="112" t="s">
        <v>72</v>
      </c>
      <c r="F27" s="165">
        <v>0</v>
      </c>
      <c r="G27" s="165">
        <v>0</v>
      </c>
      <c r="H27" s="165">
        <f>ROUND(D27*F27, 0)</f>
        <v>0</v>
      </c>
      <c r="I27" s="165">
        <f>ROUND(D27*G27, 0)</f>
        <v>0</v>
      </c>
    </row>
    <row r="28" spans="1:9" ht="76.5">
      <c r="A28" s="111">
        <v>19</v>
      </c>
      <c r="B28" s="112" t="s">
        <v>750</v>
      </c>
      <c r="C28" s="112" t="s">
        <v>751</v>
      </c>
      <c r="D28" s="113">
        <v>3</v>
      </c>
      <c r="E28" s="112" t="s">
        <v>39</v>
      </c>
      <c r="F28" s="165">
        <v>0</v>
      </c>
      <c r="G28" s="165">
        <v>0</v>
      </c>
      <c r="H28" s="165">
        <f t="shared" ref="H28:H36" si="2">ROUND(D28*F28, 0)</f>
        <v>0</v>
      </c>
      <c r="I28" s="165">
        <f t="shared" ref="I28:I36" si="3">ROUND(D28*G28, 0)</f>
        <v>0</v>
      </c>
    </row>
    <row r="29" spans="1:9" ht="76.5">
      <c r="A29" s="111">
        <v>20</v>
      </c>
      <c r="B29" s="112" t="s">
        <v>752</v>
      </c>
      <c r="C29" s="112" t="s">
        <v>753</v>
      </c>
      <c r="D29" s="113">
        <v>2</v>
      </c>
      <c r="E29" s="112" t="s">
        <v>39</v>
      </c>
      <c r="F29" s="165">
        <v>0</v>
      </c>
      <c r="G29" s="165">
        <v>0</v>
      </c>
      <c r="H29" s="165">
        <f t="shared" si="2"/>
        <v>0</v>
      </c>
      <c r="I29" s="165">
        <f t="shared" si="3"/>
        <v>0</v>
      </c>
    </row>
    <row r="30" spans="1:9" ht="76.5">
      <c r="A30" s="111">
        <v>21</v>
      </c>
      <c r="B30" s="112" t="s">
        <v>754</v>
      </c>
      <c r="C30" s="112" t="s">
        <v>755</v>
      </c>
      <c r="D30" s="113">
        <v>3</v>
      </c>
      <c r="E30" s="112" t="s">
        <v>39</v>
      </c>
      <c r="F30" s="165">
        <v>0</v>
      </c>
      <c r="G30" s="165">
        <v>0</v>
      </c>
      <c r="H30" s="165">
        <f t="shared" si="2"/>
        <v>0</v>
      </c>
      <c r="I30" s="165">
        <f t="shared" si="3"/>
        <v>0</v>
      </c>
    </row>
    <row r="31" spans="1:9" ht="76.5">
      <c r="A31" s="111">
        <v>22</v>
      </c>
      <c r="B31" s="112" t="s">
        <v>756</v>
      </c>
      <c r="C31" s="112" t="s">
        <v>757</v>
      </c>
      <c r="D31" s="113">
        <v>3</v>
      </c>
      <c r="E31" s="112" t="s">
        <v>39</v>
      </c>
      <c r="F31" s="165">
        <v>0</v>
      </c>
      <c r="G31" s="165">
        <v>0</v>
      </c>
      <c r="H31" s="165">
        <f t="shared" si="2"/>
        <v>0</v>
      </c>
      <c r="I31" s="165">
        <f t="shared" si="3"/>
        <v>0</v>
      </c>
    </row>
    <row r="32" spans="1:9" ht="76.5">
      <c r="A32" s="111">
        <v>23</v>
      </c>
      <c r="B32" s="112" t="s">
        <v>758</v>
      </c>
      <c r="C32" s="112" t="s">
        <v>759</v>
      </c>
      <c r="D32" s="113">
        <v>1</v>
      </c>
      <c r="E32" s="112" t="s">
        <v>39</v>
      </c>
      <c r="F32" s="165">
        <v>0</v>
      </c>
      <c r="G32" s="165">
        <v>0</v>
      </c>
      <c r="H32" s="165">
        <f t="shared" si="2"/>
        <v>0</v>
      </c>
      <c r="I32" s="165">
        <f t="shared" si="3"/>
        <v>0</v>
      </c>
    </row>
    <row r="33" spans="1:9" ht="76.5">
      <c r="A33" s="111">
        <v>24</v>
      </c>
      <c r="B33" s="112" t="s">
        <v>760</v>
      </c>
      <c r="C33" s="112" t="s">
        <v>761</v>
      </c>
      <c r="D33" s="113">
        <v>1</v>
      </c>
      <c r="E33" s="112" t="s">
        <v>39</v>
      </c>
      <c r="F33" s="165">
        <v>0</v>
      </c>
      <c r="G33" s="165">
        <v>0</v>
      </c>
      <c r="H33" s="165">
        <f t="shared" si="2"/>
        <v>0</v>
      </c>
      <c r="I33" s="165">
        <f t="shared" si="3"/>
        <v>0</v>
      </c>
    </row>
    <row r="34" spans="1:9" ht="76.5">
      <c r="A34" s="111">
        <v>25</v>
      </c>
      <c r="B34" s="112" t="s">
        <v>762</v>
      </c>
      <c r="C34" s="112" t="s">
        <v>763</v>
      </c>
      <c r="D34" s="113">
        <v>1</v>
      </c>
      <c r="E34" s="112" t="s">
        <v>39</v>
      </c>
      <c r="F34" s="165">
        <v>0</v>
      </c>
      <c r="G34" s="165">
        <v>0</v>
      </c>
      <c r="H34" s="165">
        <f t="shared" si="2"/>
        <v>0</v>
      </c>
      <c r="I34" s="165">
        <f t="shared" si="3"/>
        <v>0</v>
      </c>
    </row>
    <row r="35" spans="1:9" ht="63.75">
      <c r="A35" s="111">
        <v>26</v>
      </c>
      <c r="B35" s="112" t="s">
        <v>764</v>
      </c>
      <c r="C35" s="112" t="s">
        <v>765</v>
      </c>
      <c r="D35" s="113">
        <v>1.5</v>
      </c>
      <c r="E35" s="112" t="s">
        <v>23</v>
      </c>
      <c r="F35" s="165">
        <v>0</v>
      </c>
      <c r="G35" s="165">
        <v>0</v>
      </c>
      <c r="H35" s="165">
        <f t="shared" si="2"/>
        <v>0</v>
      </c>
      <c r="I35" s="165">
        <f t="shared" si="3"/>
        <v>0</v>
      </c>
    </row>
    <row r="36" spans="1:9" ht="38.25">
      <c r="A36" s="111">
        <v>27</v>
      </c>
      <c r="B36" s="115" t="s">
        <v>492</v>
      </c>
      <c r="C36" s="112" t="s">
        <v>493</v>
      </c>
      <c r="D36" s="113">
        <v>497</v>
      </c>
      <c r="E36" s="112" t="s">
        <v>72</v>
      </c>
      <c r="F36" s="165">
        <v>0</v>
      </c>
      <c r="G36" s="165">
        <v>0</v>
      </c>
      <c r="H36" s="165">
        <f t="shared" si="2"/>
        <v>0</v>
      </c>
      <c r="I36" s="165">
        <f t="shared" si="3"/>
        <v>0</v>
      </c>
    </row>
    <row r="37" spans="1:9">
      <c r="A37" s="177" t="s">
        <v>500</v>
      </c>
      <c r="B37" s="177"/>
      <c r="C37" s="177"/>
      <c r="D37" s="177"/>
      <c r="E37" s="177"/>
      <c r="F37" s="177"/>
    </row>
    <row r="38" spans="1:9" ht="102">
      <c r="A38" s="111">
        <v>28</v>
      </c>
      <c r="B38" s="115" t="s">
        <v>501</v>
      </c>
      <c r="C38" s="112" t="s">
        <v>502</v>
      </c>
      <c r="D38" s="113">
        <v>6</v>
      </c>
      <c r="E38" s="112" t="s">
        <v>72</v>
      </c>
      <c r="F38" s="165">
        <v>0</v>
      </c>
      <c r="G38" s="165">
        <v>0</v>
      </c>
      <c r="H38" s="165">
        <f t="shared" ref="H38" si="4">ROUND(D38*F38, 0)</f>
        <v>0</v>
      </c>
      <c r="I38" s="165">
        <f t="shared" ref="I38" si="5">ROUND(D38*G38, 0)</f>
        <v>0</v>
      </c>
    </row>
    <row r="39" spans="1:9" ht="102">
      <c r="A39" s="111">
        <v>29</v>
      </c>
      <c r="B39" s="115" t="s">
        <v>503</v>
      </c>
      <c r="C39" s="112" t="s">
        <v>504</v>
      </c>
      <c r="D39" s="113">
        <v>25</v>
      </c>
      <c r="E39" s="112" t="s">
        <v>72</v>
      </c>
      <c r="F39" s="165">
        <v>0</v>
      </c>
      <c r="G39" s="165">
        <v>0</v>
      </c>
      <c r="H39" s="165">
        <f t="shared" ref="H39:H40" si="6">ROUND(D39*F39, 0)</f>
        <v>0</v>
      </c>
      <c r="I39" s="165">
        <f t="shared" ref="I39:I40" si="7">ROUND(D39*G39, 0)</f>
        <v>0</v>
      </c>
    </row>
    <row r="40" spans="1:9" ht="102">
      <c r="A40" s="111">
        <v>30</v>
      </c>
      <c r="B40" s="115" t="s">
        <v>505</v>
      </c>
      <c r="C40" s="112" t="s">
        <v>506</v>
      </c>
      <c r="D40" s="113">
        <v>16</v>
      </c>
      <c r="E40" s="112" t="s">
        <v>72</v>
      </c>
      <c r="F40" s="165">
        <v>0</v>
      </c>
      <c r="G40" s="165">
        <v>0</v>
      </c>
      <c r="H40" s="165">
        <f t="shared" si="6"/>
        <v>0</v>
      </c>
      <c r="I40" s="165">
        <f t="shared" si="7"/>
        <v>0</v>
      </c>
    </row>
    <row r="41" spans="1:9">
      <c r="A41" s="177" t="s">
        <v>320</v>
      </c>
      <c r="B41" s="177"/>
      <c r="C41" s="177"/>
      <c r="D41" s="177"/>
      <c r="E41" s="177"/>
      <c r="F41" s="177"/>
    </row>
    <row r="42" spans="1:9" ht="51">
      <c r="A42" s="111">
        <v>31</v>
      </c>
      <c r="B42" s="112" t="s">
        <v>321</v>
      </c>
      <c r="C42" s="112" t="s">
        <v>322</v>
      </c>
      <c r="D42" s="113">
        <v>500</v>
      </c>
      <c r="E42" s="112" t="s">
        <v>72</v>
      </c>
      <c r="F42" s="165">
        <v>0</v>
      </c>
      <c r="G42" s="165">
        <v>0</v>
      </c>
      <c r="H42" s="165">
        <f t="shared" ref="H42" si="8">ROUND(D42*F42, 0)</f>
        <v>0</v>
      </c>
      <c r="I42" s="165">
        <f t="shared" ref="I42" si="9">ROUND(D42*G42, 0)</f>
        <v>0</v>
      </c>
    </row>
    <row r="43" spans="1:9" ht="102">
      <c r="A43" s="111">
        <v>32</v>
      </c>
      <c r="B43" s="112" t="s">
        <v>704</v>
      </c>
      <c r="C43" s="112" t="s">
        <v>705</v>
      </c>
      <c r="D43" s="113">
        <v>20</v>
      </c>
      <c r="E43" s="112" t="s">
        <v>72</v>
      </c>
      <c r="F43" s="165">
        <v>0</v>
      </c>
      <c r="G43" s="165">
        <v>0</v>
      </c>
      <c r="H43" s="165">
        <f t="shared" ref="H43:H52" si="10">ROUND(D43*F43, 0)</f>
        <v>0</v>
      </c>
      <c r="I43" s="165">
        <f t="shared" ref="I43:I52" si="11">ROUND(D43*G43, 0)</f>
        <v>0</v>
      </c>
    </row>
    <row r="44" spans="1:9" ht="102">
      <c r="A44" s="111">
        <v>33</v>
      </c>
      <c r="B44" s="112" t="s">
        <v>706</v>
      </c>
      <c r="C44" s="112" t="s">
        <v>707</v>
      </c>
      <c r="D44" s="113">
        <v>1</v>
      </c>
      <c r="E44" s="112" t="s">
        <v>39</v>
      </c>
      <c r="F44" s="165">
        <v>0</v>
      </c>
      <c r="G44" s="165">
        <v>0</v>
      </c>
      <c r="H44" s="165">
        <f t="shared" si="10"/>
        <v>0</v>
      </c>
      <c r="I44" s="165">
        <f t="shared" si="11"/>
        <v>0</v>
      </c>
    </row>
    <row r="45" spans="1:9" ht="127.5">
      <c r="A45" s="111">
        <v>34</v>
      </c>
      <c r="B45" s="112" t="s">
        <v>928</v>
      </c>
      <c r="C45" s="112" t="s">
        <v>929</v>
      </c>
      <c r="D45" s="113">
        <v>1</v>
      </c>
      <c r="E45" s="112" t="s">
        <v>39</v>
      </c>
      <c r="F45" s="165">
        <v>0</v>
      </c>
      <c r="G45" s="165">
        <v>0</v>
      </c>
      <c r="H45" s="165">
        <f t="shared" si="10"/>
        <v>0</v>
      </c>
      <c r="I45" s="165">
        <f t="shared" si="11"/>
        <v>0</v>
      </c>
    </row>
    <row r="46" spans="1:9" ht="89.25">
      <c r="A46" s="111">
        <v>35</v>
      </c>
      <c r="B46" s="112" t="s">
        <v>708</v>
      </c>
      <c r="C46" s="112" t="s">
        <v>709</v>
      </c>
      <c r="D46" s="113">
        <v>10</v>
      </c>
      <c r="E46" s="112" t="s">
        <v>72</v>
      </c>
      <c r="F46" s="165">
        <v>0</v>
      </c>
      <c r="G46" s="165">
        <v>0</v>
      </c>
      <c r="H46" s="165">
        <f t="shared" si="10"/>
        <v>0</v>
      </c>
      <c r="I46" s="165">
        <f t="shared" si="11"/>
        <v>0</v>
      </c>
    </row>
    <row r="47" spans="1:9" ht="102">
      <c r="A47" s="111">
        <v>36</v>
      </c>
      <c r="B47" s="112" t="s">
        <v>323</v>
      </c>
      <c r="C47" s="112" t="s">
        <v>507</v>
      </c>
      <c r="D47" s="113">
        <v>231</v>
      </c>
      <c r="E47" s="112" t="s">
        <v>72</v>
      </c>
      <c r="F47" s="165">
        <v>0</v>
      </c>
      <c r="G47" s="165">
        <v>0</v>
      </c>
      <c r="H47" s="165">
        <f t="shared" si="10"/>
        <v>0</v>
      </c>
      <c r="I47" s="165">
        <f t="shared" si="11"/>
        <v>0</v>
      </c>
    </row>
    <row r="48" spans="1:9" ht="102">
      <c r="A48" s="111">
        <v>37</v>
      </c>
      <c r="B48" s="112" t="s">
        <v>324</v>
      </c>
      <c r="C48" s="112" t="s">
        <v>508</v>
      </c>
      <c r="D48" s="113">
        <v>50</v>
      </c>
      <c r="E48" s="112" t="s">
        <v>72</v>
      </c>
      <c r="F48" s="165">
        <v>0</v>
      </c>
      <c r="G48" s="165">
        <v>0</v>
      </c>
      <c r="H48" s="165">
        <f t="shared" si="10"/>
        <v>0</v>
      </c>
      <c r="I48" s="165">
        <f t="shared" si="11"/>
        <v>0</v>
      </c>
    </row>
    <row r="49" spans="1:9" ht="102">
      <c r="A49" s="111">
        <v>38</v>
      </c>
      <c r="B49" s="112" t="s">
        <v>325</v>
      </c>
      <c r="C49" s="112" t="s">
        <v>509</v>
      </c>
      <c r="D49" s="113">
        <v>150</v>
      </c>
      <c r="E49" s="112" t="s">
        <v>72</v>
      </c>
      <c r="F49" s="165">
        <v>0</v>
      </c>
      <c r="G49" s="165">
        <v>0</v>
      </c>
      <c r="H49" s="165">
        <f t="shared" si="10"/>
        <v>0</v>
      </c>
      <c r="I49" s="165">
        <f t="shared" si="11"/>
        <v>0</v>
      </c>
    </row>
    <row r="50" spans="1:9" ht="102">
      <c r="A50" s="111">
        <v>39</v>
      </c>
      <c r="B50" s="112" t="s">
        <v>326</v>
      </c>
      <c r="C50" s="112" t="s">
        <v>510</v>
      </c>
      <c r="D50" s="113">
        <v>100</v>
      </c>
      <c r="E50" s="112" t="s">
        <v>72</v>
      </c>
      <c r="F50" s="165">
        <v>0</v>
      </c>
      <c r="G50" s="165">
        <v>0</v>
      </c>
      <c r="H50" s="165">
        <f t="shared" si="10"/>
        <v>0</v>
      </c>
      <c r="I50" s="165">
        <f t="shared" si="11"/>
        <v>0</v>
      </c>
    </row>
    <row r="51" spans="1:9" ht="102">
      <c r="A51" s="111">
        <v>40</v>
      </c>
      <c r="B51" s="112" t="s">
        <v>511</v>
      </c>
      <c r="C51" s="112" t="s">
        <v>512</v>
      </c>
      <c r="D51" s="113">
        <v>30</v>
      </c>
      <c r="E51" s="112" t="s">
        <v>72</v>
      </c>
      <c r="F51" s="165">
        <v>0</v>
      </c>
      <c r="G51" s="165">
        <v>0</v>
      </c>
      <c r="H51" s="165">
        <f t="shared" si="10"/>
        <v>0</v>
      </c>
      <c r="I51" s="165">
        <f t="shared" si="11"/>
        <v>0</v>
      </c>
    </row>
    <row r="52" spans="1:9" ht="102">
      <c r="A52" s="111">
        <v>41</v>
      </c>
      <c r="B52" s="112" t="s">
        <v>513</v>
      </c>
      <c r="C52" s="112" t="s">
        <v>514</v>
      </c>
      <c r="D52" s="113">
        <v>16</v>
      </c>
      <c r="E52" s="112" t="s">
        <v>72</v>
      </c>
      <c r="F52" s="165">
        <v>0</v>
      </c>
      <c r="G52" s="165">
        <v>0</v>
      </c>
      <c r="H52" s="165">
        <f t="shared" si="10"/>
        <v>0</v>
      </c>
      <c r="I52" s="165">
        <f t="shared" si="11"/>
        <v>0</v>
      </c>
    </row>
    <row r="53" spans="1:9">
      <c r="A53" s="177" t="s">
        <v>327</v>
      </c>
      <c r="B53" s="177"/>
      <c r="C53" s="177"/>
      <c r="D53" s="177"/>
      <c r="E53" s="177"/>
      <c r="F53" s="177"/>
    </row>
    <row r="54" spans="1:9" ht="25.5">
      <c r="A54" s="111">
        <v>42</v>
      </c>
      <c r="B54" s="112" t="s">
        <v>627</v>
      </c>
      <c r="C54" s="112" t="s">
        <v>628</v>
      </c>
      <c r="D54" s="113">
        <v>14</v>
      </c>
      <c r="E54" s="112" t="s">
        <v>39</v>
      </c>
      <c r="F54" s="165">
        <v>0</v>
      </c>
      <c r="G54" s="165">
        <v>0</v>
      </c>
      <c r="H54" s="165">
        <f t="shared" ref="H54" si="12">ROUND(D54*F54, 0)</f>
        <v>0</v>
      </c>
      <c r="I54" s="165">
        <f t="shared" ref="I54" si="13">ROUND(D54*G54, 0)</f>
        <v>0</v>
      </c>
    </row>
    <row r="55" spans="1:9" ht="25.5">
      <c r="A55" s="111">
        <v>43</v>
      </c>
      <c r="B55" s="112" t="s">
        <v>328</v>
      </c>
      <c r="C55" s="112" t="s">
        <v>329</v>
      </c>
      <c r="D55" s="113">
        <v>15</v>
      </c>
      <c r="E55" s="112" t="s">
        <v>39</v>
      </c>
      <c r="F55" s="165">
        <v>0</v>
      </c>
      <c r="G55" s="165">
        <v>0</v>
      </c>
      <c r="H55" s="165">
        <f t="shared" ref="H55:H118" si="14">ROUND(D55*F55, 0)</f>
        <v>0</v>
      </c>
      <c r="I55" s="165">
        <f t="shared" ref="I55:I118" si="15">ROUND(D55*G55, 0)</f>
        <v>0</v>
      </c>
    </row>
    <row r="56" spans="1:9" ht="38.25">
      <c r="A56" s="111">
        <v>44</v>
      </c>
      <c r="B56" s="112" t="s">
        <v>629</v>
      </c>
      <c r="C56" s="112" t="s">
        <v>630</v>
      </c>
      <c r="D56" s="113">
        <v>4</v>
      </c>
      <c r="E56" s="112" t="s">
        <v>39</v>
      </c>
      <c r="F56" s="165">
        <v>0</v>
      </c>
      <c r="G56" s="165">
        <v>0</v>
      </c>
      <c r="H56" s="165">
        <f t="shared" si="14"/>
        <v>0</v>
      </c>
      <c r="I56" s="165">
        <f t="shared" si="15"/>
        <v>0</v>
      </c>
    </row>
    <row r="57" spans="1:9" ht="51">
      <c r="A57" s="111">
        <v>45</v>
      </c>
      <c r="B57" s="112" t="s">
        <v>631</v>
      </c>
      <c r="C57" s="112" t="s">
        <v>632</v>
      </c>
      <c r="D57" s="113">
        <v>4</v>
      </c>
      <c r="E57" s="112" t="s">
        <v>39</v>
      </c>
      <c r="F57" s="165">
        <v>0</v>
      </c>
      <c r="G57" s="165">
        <v>0</v>
      </c>
      <c r="H57" s="165">
        <f t="shared" si="14"/>
        <v>0</v>
      </c>
      <c r="I57" s="165">
        <f t="shared" si="15"/>
        <v>0</v>
      </c>
    </row>
    <row r="58" spans="1:9" ht="38.25">
      <c r="A58" s="111">
        <v>46</v>
      </c>
      <c r="B58" s="112" t="s">
        <v>633</v>
      </c>
      <c r="C58" s="112" t="s">
        <v>634</v>
      </c>
      <c r="D58" s="113">
        <v>4</v>
      </c>
      <c r="E58" s="112" t="s">
        <v>39</v>
      </c>
      <c r="F58" s="165">
        <v>0</v>
      </c>
      <c r="G58" s="165">
        <v>0</v>
      </c>
      <c r="H58" s="165">
        <f t="shared" si="14"/>
        <v>0</v>
      </c>
      <c r="I58" s="165">
        <f t="shared" si="15"/>
        <v>0</v>
      </c>
    </row>
    <row r="59" spans="1:9" ht="38.25">
      <c r="A59" s="111">
        <v>47</v>
      </c>
      <c r="B59" s="112" t="s">
        <v>635</v>
      </c>
      <c r="C59" s="112" t="s">
        <v>636</v>
      </c>
      <c r="D59" s="113">
        <v>10</v>
      </c>
      <c r="E59" s="112" t="s">
        <v>39</v>
      </c>
      <c r="F59" s="165">
        <v>0</v>
      </c>
      <c r="G59" s="165">
        <v>0</v>
      </c>
      <c r="H59" s="165">
        <f t="shared" si="14"/>
        <v>0</v>
      </c>
      <c r="I59" s="165">
        <f t="shared" si="15"/>
        <v>0</v>
      </c>
    </row>
    <row r="60" spans="1:9" ht="38.25">
      <c r="A60" s="111">
        <v>48</v>
      </c>
      <c r="B60" s="112" t="s">
        <v>637</v>
      </c>
      <c r="C60" s="112" t="s">
        <v>638</v>
      </c>
      <c r="D60" s="113">
        <v>3</v>
      </c>
      <c r="E60" s="112" t="s">
        <v>39</v>
      </c>
      <c r="F60" s="165">
        <v>0</v>
      </c>
      <c r="G60" s="165">
        <v>0</v>
      </c>
      <c r="H60" s="165">
        <f t="shared" si="14"/>
        <v>0</v>
      </c>
      <c r="I60" s="165">
        <f t="shared" si="15"/>
        <v>0</v>
      </c>
    </row>
    <row r="61" spans="1:9" ht="51">
      <c r="A61" s="111">
        <v>49</v>
      </c>
      <c r="B61" s="112" t="s">
        <v>639</v>
      </c>
      <c r="C61" s="112" t="s">
        <v>640</v>
      </c>
      <c r="D61" s="113">
        <v>4</v>
      </c>
      <c r="E61" s="112" t="s">
        <v>39</v>
      </c>
      <c r="F61" s="165">
        <v>0</v>
      </c>
      <c r="G61" s="165">
        <v>0</v>
      </c>
      <c r="H61" s="165">
        <f t="shared" si="14"/>
        <v>0</v>
      </c>
      <c r="I61" s="165">
        <f t="shared" si="15"/>
        <v>0</v>
      </c>
    </row>
    <row r="62" spans="1:9" ht="63.75">
      <c r="A62" s="111">
        <v>50</v>
      </c>
      <c r="B62" s="112" t="s">
        <v>641</v>
      </c>
      <c r="C62" s="112" t="s">
        <v>642</v>
      </c>
      <c r="D62" s="113">
        <v>46</v>
      </c>
      <c r="E62" s="112" t="s">
        <v>39</v>
      </c>
      <c r="F62" s="165">
        <v>0</v>
      </c>
      <c r="G62" s="165">
        <v>0</v>
      </c>
      <c r="H62" s="165">
        <f t="shared" si="14"/>
        <v>0</v>
      </c>
      <c r="I62" s="165">
        <f t="shared" si="15"/>
        <v>0</v>
      </c>
    </row>
    <row r="63" spans="1:9" ht="38.25">
      <c r="A63" s="111">
        <v>51</v>
      </c>
      <c r="B63" s="112" t="s">
        <v>643</v>
      </c>
      <c r="C63" s="112" t="s">
        <v>644</v>
      </c>
      <c r="D63" s="113">
        <v>6</v>
      </c>
      <c r="E63" s="112" t="s">
        <v>39</v>
      </c>
      <c r="F63" s="165">
        <v>0</v>
      </c>
      <c r="G63" s="165">
        <v>0</v>
      </c>
      <c r="H63" s="165">
        <f t="shared" si="14"/>
        <v>0</v>
      </c>
      <c r="I63" s="165">
        <f t="shared" si="15"/>
        <v>0</v>
      </c>
    </row>
    <row r="64" spans="1:9" ht="51">
      <c r="A64" s="111">
        <v>52</v>
      </c>
      <c r="B64" s="112" t="s">
        <v>645</v>
      </c>
      <c r="C64" s="112" t="s">
        <v>646</v>
      </c>
      <c r="D64" s="113">
        <v>1</v>
      </c>
      <c r="E64" s="112" t="s">
        <v>39</v>
      </c>
      <c r="F64" s="165">
        <v>0</v>
      </c>
      <c r="G64" s="165">
        <v>0</v>
      </c>
      <c r="H64" s="165">
        <f t="shared" si="14"/>
        <v>0</v>
      </c>
      <c r="I64" s="165">
        <f t="shared" si="15"/>
        <v>0</v>
      </c>
    </row>
    <row r="65" spans="1:9" ht="89.25">
      <c r="A65" s="111">
        <v>53</v>
      </c>
      <c r="B65" s="112" t="s">
        <v>698</v>
      </c>
      <c r="C65" s="112" t="s">
        <v>699</v>
      </c>
      <c r="D65" s="113">
        <v>1</v>
      </c>
      <c r="E65" s="112" t="s">
        <v>39</v>
      </c>
      <c r="F65" s="165">
        <v>0</v>
      </c>
      <c r="G65" s="165">
        <v>0</v>
      </c>
      <c r="H65" s="165">
        <f t="shared" si="14"/>
        <v>0</v>
      </c>
      <c r="I65" s="165">
        <f t="shared" si="15"/>
        <v>0</v>
      </c>
    </row>
    <row r="66" spans="1:9" ht="63.75">
      <c r="A66" s="111">
        <v>54</v>
      </c>
      <c r="B66" s="112" t="s">
        <v>700</v>
      </c>
      <c r="C66" s="112" t="s">
        <v>701</v>
      </c>
      <c r="D66" s="113">
        <v>2</v>
      </c>
      <c r="E66" s="112" t="s">
        <v>39</v>
      </c>
      <c r="F66" s="165">
        <v>0</v>
      </c>
      <c r="G66" s="165">
        <v>0</v>
      </c>
      <c r="H66" s="165">
        <f t="shared" si="14"/>
        <v>0</v>
      </c>
      <c r="I66" s="165">
        <f t="shared" si="15"/>
        <v>0</v>
      </c>
    </row>
    <row r="67" spans="1:9" ht="76.5">
      <c r="A67" s="111">
        <v>55</v>
      </c>
      <c r="B67" s="112" t="s">
        <v>702</v>
      </c>
      <c r="C67" s="112" t="s">
        <v>703</v>
      </c>
      <c r="D67" s="113">
        <v>1</v>
      </c>
      <c r="E67" s="112" t="s">
        <v>39</v>
      </c>
      <c r="F67" s="165">
        <v>0</v>
      </c>
      <c r="G67" s="165">
        <v>0</v>
      </c>
      <c r="H67" s="165">
        <f t="shared" si="14"/>
        <v>0</v>
      </c>
      <c r="I67" s="165">
        <f t="shared" si="15"/>
        <v>0</v>
      </c>
    </row>
    <row r="68" spans="1:9" ht="76.5">
      <c r="A68" s="111">
        <v>56</v>
      </c>
      <c r="B68" s="115" t="s">
        <v>515</v>
      </c>
      <c r="C68" s="112" t="s">
        <v>516</v>
      </c>
      <c r="D68" s="113">
        <v>6</v>
      </c>
      <c r="E68" s="112" t="s">
        <v>39</v>
      </c>
      <c r="F68" s="165">
        <v>0</v>
      </c>
      <c r="G68" s="165">
        <v>0</v>
      </c>
      <c r="H68" s="165">
        <f t="shared" si="14"/>
        <v>0</v>
      </c>
      <c r="I68" s="165">
        <f t="shared" si="15"/>
        <v>0</v>
      </c>
    </row>
    <row r="69" spans="1:9" ht="102">
      <c r="A69" s="111">
        <v>57</v>
      </c>
      <c r="B69" s="115" t="s">
        <v>517</v>
      </c>
      <c r="C69" s="112" t="s">
        <v>518</v>
      </c>
      <c r="D69" s="113">
        <v>12</v>
      </c>
      <c r="E69" s="112" t="s">
        <v>39</v>
      </c>
      <c r="F69" s="165">
        <v>0</v>
      </c>
      <c r="G69" s="165">
        <v>0</v>
      </c>
      <c r="H69" s="165">
        <f t="shared" si="14"/>
        <v>0</v>
      </c>
      <c r="I69" s="165">
        <f t="shared" si="15"/>
        <v>0</v>
      </c>
    </row>
    <row r="70" spans="1:9" ht="102">
      <c r="A70" s="111">
        <v>58</v>
      </c>
      <c r="B70" s="115" t="s">
        <v>519</v>
      </c>
      <c r="C70" s="112" t="s">
        <v>520</v>
      </c>
      <c r="D70" s="113">
        <v>12</v>
      </c>
      <c r="E70" s="112" t="s">
        <v>39</v>
      </c>
      <c r="F70" s="165">
        <v>0</v>
      </c>
      <c r="G70" s="165">
        <v>0</v>
      </c>
      <c r="H70" s="165">
        <f t="shared" si="14"/>
        <v>0</v>
      </c>
      <c r="I70" s="165">
        <f t="shared" si="15"/>
        <v>0</v>
      </c>
    </row>
    <row r="71" spans="1:9" ht="102">
      <c r="A71" s="111">
        <v>59</v>
      </c>
      <c r="B71" s="115" t="s">
        <v>521</v>
      </c>
      <c r="C71" s="112" t="s">
        <v>522</v>
      </c>
      <c r="D71" s="113">
        <v>3</v>
      </c>
      <c r="E71" s="112" t="s">
        <v>39</v>
      </c>
      <c r="F71" s="165">
        <v>0</v>
      </c>
      <c r="G71" s="165">
        <v>0</v>
      </c>
      <c r="H71" s="165">
        <f t="shared" si="14"/>
        <v>0</v>
      </c>
      <c r="I71" s="165">
        <f t="shared" si="15"/>
        <v>0</v>
      </c>
    </row>
    <row r="72" spans="1:9" ht="89.25">
      <c r="A72" s="111">
        <v>60</v>
      </c>
      <c r="B72" s="115" t="s">
        <v>523</v>
      </c>
      <c r="C72" s="112" t="s">
        <v>524</v>
      </c>
      <c r="D72" s="113">
        <v>2</v>
      </c>
      <c r="E72" s="112" t="s">
        <v>39</v>
      </c>
      <c r="F72" s="165">
        <v>0</v>
      </c>
      <c r="G72" s="165">
        <v>0</v>
      </c>
      <c r="H72" s="165">
        <f t="shared" si="14"/>
        <v>0</v>
      </c>
      <c r="I72" s="165">
        <f t="shared" si="15"/>
        <v>0</v>
      </c>
    </row>
    <row r="73" spans="1:9" ht="127.5">
      <c r="A73" s="111">
        <v>61</v>
      </c>
      <c r="B73" s="115" t="s">
        <v>525</v>
      </c>
      <c r="C73" s="112" t="s">
        <v>526</v>
      </c>
      <c r="D73" s="113">
        <v>2</v>
      </c>
      <c r="E73" s="112" t="s">
        <v>39</v>
      </c>
      <c r="F73" s="165">
        <v>0</v>
      </c>
      <c r="G73" s="165">
        <v>0</v>
      </c>
      <c r="H73" s="165">
        <f t="shared" si="14"/>
        <v>0</v>
      </c>
      <c r="I73" s="165">
        <f t="shared" si="15"/>
        <v>0</v>
      </c>
    </row>
    <row r="74" spans="1:9" ht="102">
      <c r="A74" s="111">
        <v>62</v>
      </c>
      <c r="B74" s="115" t="s">
        <v>527</v>
      </c>
      <c r="C74" s="112" t="s">
        <v>528</v>
      </c>
      <c r="D74" s="113">
        <v>6</v>
      </c>
      <c r="E74" s="112" t="s">
        <v>39</v>
      </c>
      <c r="F74" s="165">
        <v>0</v>
      </c>
      <c r="G74" s="165">
        <v>0</v>
      </c>
      <c r="H74" s="165">
        <f t="shared" si="14"/>
        <v>0</v>
      </c>
      <c r="I74" s="165">
        <f t="shared" si="15"/>
        <v>0</v>
      </c>
    </row>
    <row r="75" spans="1:9" ht="114.75">
      <c r="A75" s="111">
        <v>63</v>
      </c>
      <c r="B75" s="115" t="s">
        <v>529</v>
      </c>
      <c r="C75" s="112" t="s">
        <v>530</v>
      </c>
      <c r="D75" s="113">
        <v>1</v>
      </c>
      <c r="E75" s="112" t="s">
        <v>39</v>
      </c>
      <c r="F75" s="165">
        <v>0</v>
      </c>
      <c r="G75" s="165">
        <v>0</v>
      </c>
      <c r="H75" s="165">
        <f t="shared" si="14"/>
        <v>0</v>
      </c>
      <c r="I75" s="165">
        <f t="shared" si="15"/>
        <v>0</v>
      </c>
    </row>
    <row r="76" spans="1:9" ht="127.5">
      <c r="A76" s="111">
        <v>64</v>
      </c>
      <c r="B76" s="115" t="s">
        <v>531</v>
      </c>
      <c r="C76" s="112" t="s">
        <v>532</v>
      </c>
      <c r="D76" s="113">
        <v>1</v>
      </c>
      <c r="E76" s="112" t="s">
        <v>39</v>
      </c>
      <c r="F76" s="165">
        <v>0</v>
      </c>
      <c r="G76" s="165">
        <v>0</v>
      </c>
      <c r="H76" s="165">
        <f t="shared" si="14"/>
        <v>0</v>
      </c>
      <c r="I76" s="165">
        <f t="shared" si="15"/>
        <v>0</v>
      </c>
    </row>
    <row r="77" spans="1:9" ht="114.75">
      <c r="A77" s="111">
        <v>65</v>
      </c>
      <c r="B77" s="115" t="s">
        <v>533</v>
      </c>
      <c r="C77" s="112" t="s">
        <v>534</v>
      </c>
      <c r="D77" s="113">
        <v>13</v>
      </c>
      <c r="E77" s="112" t="s">
        <v>39</v>
      </c>
      <c r="F77" s="165">
        <v>0</v>
      </c>
      <c r="G77" s="165">
        <v>0</v>
      </c>
      <c r="H77" s="165">
        <f t="shared" si="14"/>
        <v>0</v>
      </c>
      <c r="I77" s="165">
        <f t="shared" si="15"/>
        <v>0</v>
      </c>
    </row>
    <row r="78" spans="1:9" ht="127.5">
      <c r="A78" s="111">
        <v>66</v>
      </c>
      <c r="B78" s="115" t="s">
        <v>535</v>
      </c>
      <c r="C78" s="112" t="s">
        <v>536</v>
      </c>
      <c r="D78" s="113">
        <v>4</v>
      </c>
      <c r="E78" s="112" t="s">
        <v>39</v>
      </c>
      <c r="F78" s="165">
        <v>0</v>
      </c>
      <c r="G78" s="165">
        <v>0</v>
      </c>
      <c r="H78" s="165">
        <f t="shared" si="14"/>
        <v>0</v>
      </c>
      <c r="I78" s="165">
        <f t="shared" si="15"/>
        <v>0</v>
      </c>
    </row>
    <row r="79" spans="1:9" ht="114.75">
      <c r="A79" s="111">
        <v>67</v>
      </c>
      <c r="B79" s="115" t="s">
        <v>537</v>
      </c>
      <c r="C79" s="112" t="s">
        <v>538</v>
      </c>
      <c r="D79" s="113">
        <v>1</v>
      </c>
      <c r="E79" s="112" t="s">
        <v>39</v>
      </c>
      <c r="F79" s="165">
        <v>0</v>
      </c>
      <c r="G79" s="165">
        <v>0</v>
      </c>
      <c r="H79" s="165">
        <f t="shared" si="14"/>
        <v>0</v>
      </c>
      <c r="I79" s="165">
        <f t="shared" si="15"/>
        <v>0</v>
      </c>
    </row>
    <row r="80" spans="1:9" ht="114.75">
      <c r="A80" s="111">
        <v>68</v>
      </c>
      <c r="B80" s="115" t="s">
        <v>537</v>
      </c>
      <c r="C80" s="112" t="s">
        <v>539</v>
      </c>
      <c r="D80" s="113">
        <v>1</v>
      </c>
      <c r="E80" s="112" t="s">
        <v>39</v>
      </c>
      <c r="F80" s="165">
        <v>0</v>
      </c>
      <c r="G80" s="165">
        <v>0</v>
      </c>
      <c r="H80" s="165">
        <f t="shared" si="14"/>
        <v>0</v>
      </c>
      <c r="I80" s="165">
        <f t="shared" si="15"/>
        <v>0</v>
      </c>
    </row>
    <row r="81" spans="1:9" ht="114.75">
      <c r="A81" s="111">
        <v>69</v>
      </c>
      <c r="B81" s="115" t="s">
        <v>537</v>
      </c>
      <c r="C81" s="112" t="s">
        <v>540</v>
      </c>
      <c r="D81" s="113">
        <v>1</v>
      </c>
      <c r="E81" s="112" t="s">
        <v>39</v>
      </c>
      <c r="F81" s="165">
        <v>0</v>
      </c>
      <c r="G81" s="165">
        <v>0</v>
      </c>
      <c r="H81" s="165">
        <f t="shared" si="14"/>
        <v>0</v>
      </c>
      <c r="I81" s="165">
        <f t="shared" si="15"/>
        <v>0</v>
      </c>
    </row>
    <row r="82" spans="1:9" ht="114.75">
      <c r="A82" s="111">
        <v>70</v>
      </c>
      <c r="B82" s="115" t="s">
        <v>541</v>
      </c>
      <c r="C82" s="112" t="s">
        <v>542</v>
      </c>
      <c r="D82" s="113">
        <v>1</v>
      </c>
      <c r="E82" s="112" t="s">
        <v>39</v>
      </c>
      <c r="F82" s="165">
        <v>0</v>
      </c>
      <c r="G82" s="165">
        <v>0</v>
      </c>
      <c r="H82" s="165">
        <f t="shared" si="14"/>
        <v>0</v>
      </c>
      <c r="I82" s="165">
        <f t="shared" si="15"/>
        <v>0</v>
      </c>
    </row>
    <row r="83" spans="1:9" ht="127.5">
      <c r="A83" s="111">
        <v>71</v>
      </c>
      <c r="B83" s="115" t="s">
        <v>543</v>
      </c>
      <c r="C83" s="112" t="s">
        <v>544</v>
      </c>
      <c r="D83" s="113">
        <v>1</v>
      </c>
      <c r="E83" s="112" t="s">
        <v>39</v>
      </c>
      <c r="F83" s="165">
        <v>0</v>
      </c>
      <c r="G83" s="165">
        <v>0</v>
      </c>
      <c r="H83" s="165">
        <f t="shared" si="14"/>
        <v>0</v>
      </c>
      <c r="I83" s="165">
        <f t="shared" si="15"/>
        <v>0</v>
      </c>
    </row>
    <row r="84" spans="1:9" ht="114.75">
      <c r="A84" s="111">
        <v>72</v>
      </c>
      <c r="B84" s="115" t="s">
        <v>545</v>
      </c>
      <c r="C84" s="112" t="s">
        <v>546</v>
      </c>
      <c r="D84" s="113">
        <v>11</v>
      </c>
      <c r="E84" s="112" t="s">
        <v>39</v>
      </c>
      <c r="F84" s="165">
        <v>0</v>
      </c>
      <c r="G84" s="165">
        <v>0</v>
      </c>
      <c r="H84" s="165">
        <f t="shared" si="14"/>
        <v>0</v>
      </c>
      <c r="I84" s="165">
        <f t="shared" si="15"/>
        <v>0</v>
      </c>
    </row>
    <row r="85" spans="1:9" ht="127.5">
      <c r="A85" s="111">
        <v>73</v>
      </c>
      <c r="B85" s="115" t="s">
        <v>547</v>
      </c>
      <c r="C85" s="112" t="s">
        <v>548</v>
      </c>
      <c r="D85" s="113">
        <v>1</v>
      </c>
      <c r="E85" s="112" t="s">
        <v>39</v>
      </c>
      <c r="F85" s="165">
        <v>0</v>
      </c>
      <c r="G85" s="165">
        <v>0</v>
      </c>
      <c r="H85" s="165">
        <f t="shared" si="14"/>
        <v>0</v>
      </c>
      <c r="I85" s="165">
        <f t="shared" si="15"/>
        <v>0</v>
      </c>
    </row>
    <row r="86" spans="1:9" ht="114.75">
      <c r="A86" s="111">
        <v>74</v>
      </c>
      <c r="B86" s="115" t="s">
        <v>549</v>
      </c>
      <c r="C86" s="112" t="s">
        <v>550</v>
      </c>
      <c r="D86" s="113">
        <v>3</v>
      </c>
      <c r="E86" s="112" t="s">
        <v>39</v>
      </c>
      <c r="F86" s="165">
        <v>0</v>
      </c>
      <c r="G86" s="165">
        <v>0</v>
      </c>
      <c r="H86" s="165">
        <f t="shared" si="14"/>
        <v>0</v>
      </c>
      <c r="I86" s="165">
        <f t="shared" si="15"/>
        <v>0</v>
      </c>
    </row>
    <row r="87" spans="1:9" ht="89.25">
      <c r="A87" s="111">
        <v>75</v>
      </c>
      <c r="B87" s="115" t="s">
        <v>551</v>
      </c>
      <c r="C87" s="112" t="s">
        <v>552</v>
      </c>
      <c r="D87" s="113">
        <v>53</v>
      </c>
      <c r="E87" s="112" t="s">
        <v>39</v>
      </c>
      <c r="F87" s="165">
        <v>0</v>
      </c>
      <c r="G87" s="165">
        <v>0</v>
      </c>
      <c r="H87" s="165">
        <f t="shared" si="14"/>
        <v>0</v>
      </c>
      <c r="I87" s="165">
        <f t="shared" si="15"/>
        <v>0</v>
      </c>
    </row>
    <row r="88" spans="1:9" ht="102">
      <c r="A88" s="111">
        <v>76</v>
      </c>
      <c r="B88" s="115" t="s">
        <v>553</v>
      </c>
      <c r="C88" s="112" t="s">
        <v>330</v>
      </c>
      <c r="D88" s="113">
        <v>53</v>
      </c>
      <c r="E88" s="112" t="s">
        <v>39</v>
      </c>
      <c r="F88" s="165">
        <v>0</v>
      </c>
      <c r="G88" s="165">
        <v>0</v>
      </c>
      <c r="H88" s="165">
        <f t="shared" si="14"/>
        <v>0</v>
      </c>
      <c r="I88" s="165">
        <f t="shared" si="15"/>
        <v>0</v>
      </c>
    </row>
    <row r="89" spans="1:9" ht="178.5">
      <c r="A89" s="111">
        <v>77</v>
      </c>
      <c r="B89" s="112" t="s">
        <v>554</v>
      </c>
      <c r="C89" s="112" t="s">
        <v>555</v>
      </c>
      <c r="D89" s="113">
        <v>1</v>
      </c>
      <c r="E89" s="112" t="s">
        <v>39</v>
      </c>
      <c r="F89" s="165">
        <v>0</v>
      </c>
      <c r="G89" s="165">
        <v>0</v>
      </c>
      <c r="H89" s="165">
        <f t="shared" si="14"/>
        <v>0</v>
      </c>
      <c r="I89" s="165">
        <f t="shared" si="15"/>
        <v>0</v>
      </c>
    </row>
    <row r="90" spans="1:9" ht="89.25">
      <c r="A90" s="111">
        <v>78</v>
      </c>
      <c r="B90" s="112" t="s">
        <v>556</v>
      </c>
      <c r="C90" s="112" t="s">
        <v>557</v>
      </c>
      <c r="D90" s="113">
        <v>1</v>
      </c>
      <c r="E90" s="112" t="s">
        <v>39</v>
      </c>
      <c r="F90" s="165">
        <v>0</v>
      </c>
      <c r="G90" s="165">
        <v>0</v>
      </c>
      <c r="H90" s="165">
        <f t="shared" si="14"/>
        <v>0</v>
      </c>
      <c r="I90" s="165">
        <f t="shared" si="15"/>
        <v>0</v>
      </c>
    </row>
    <row r="91" spans="1:9" ht="102">
      <c r="A91" s="111">
        <v>79</v>
      </c>
      <c r="B91" s="115" t="s">
        <v>558</v>
      </c>
      <c r="C91" s="112" t="s">
        <v>331</v>
      </c>
      <c r="D91" s="113">
        <v>2</v>
      </c>
      <c r="E91" s="112" t="s">
        <v>39</v>
      </c>
      <c r="F91" s="165">
        <v>0</v>
      </c>
      <c r="G91" s="165">
        <v>0</v>
      </c>
      <c r="H91" s="165">
        <f t="shared" si="14"/>
        <v>0</v>
      </c>
      <c r="I91" s="165">
        <f t="shared" si="15"/>
        <v>0</v>
      </c>
    </row>
    <row r="92" spans="1:9" ht="102">
      <c r="A92" s="111">
        <v>80</v>
      </c>
      <c r="B92" s="115" t="s">
        <v>559</v>
      </c>
      <c r="C92" s="112" t="s">
        <v>560</v>
      </c>
      <c r="D92" s="113">
        <v>2</v>
      </c>
      <c r="E92" s="112" t="s">
        <v>39</v>
      </c>
      <c r="F92" s="165">
        <v>0</v>
      </c>
      <c r="G92" s="165">
        <v>0</v>
      </c>
      <c r="H92" s="165">
        <f t="shared" si="14"/>
        <v>0</v>
      </c>
      <c r="I92" s="165">
        <f t="shared" si="15"/>
        <v>0</v>
      </c>
    </row>
    <row r="93" spans="1:9" ht="63.75">
      <c r="A93" s="111">
        <v>81</v>
      </c>
      <c r="B93" s="115" t="s">
        <v>561</v>
      </c>
      <c r="C93" s="112" t="s">
        <v>562</v>
      </c>
      <c r="D93" s="113">
        <v>2</v>
      </c>
      <c r="E93" s="112" t="s">
        <v>39</v>
      </c>
      <c r="F93" s="165">
        <v>0</v>
      </c>
      <c r="G93" s="165">
        <v>0</v>
      </c>
      <c r="H93" s="165">
        <f t="shared" si="14"/>
        <v>0</v>
      </c>
      <c r="I93" s="165">
        <f t="shared" si="15"/>
        <v>0</v>
      </c>
    </row>
    <row r="94" spans="1:9" ht="51">
      <c r="A94" s="111">
        <v>82</v>
      </c>
      <c r="B94" s="115" t="s">
        <v>563</v>
      </c>
      <c r="C94" s="112" t="s">
        <v>564</v>
      </c>
      <c r="D94" s="113">
        <v>6</v>
      </c>
      <c r="E94" s="112" t="s">
        <v>39</v>
      </c>
      <c r="F94" s="165">
        <v>0</v>
      </c>
      <c r="G94" s="165">
        <v>0</v>
      </c>
      <c r="H94" s="165">
        <f t="shared" si="14"/>
        <v>0</v>
      </c>
      <c r="I94" s="165">
        <f t="shared" si="15"/>
        <v>0</v>
      </c>
    </row>
    <row r="95" spans="1:9" ht="102">
      <c r="A95" s="111">
        <v>83</v>
      </c>
      <c r="B95" s="115" t="s">
        <v>565</v>
      </c>
      <c r="C95" s="112" t="s">
        <v>566</v>
      </c>
      <c r="D95" s="113">
        <v>1</v>
      </c>
      <c r="E95" s="112" t="s">
        <v>39</v>
      </c>
      <c r="F95" s="165">
        <v>0</v>
      </c>
      <c r="G95" s="165">
        <v>0</v>
      </c>
      <c r="H95" s="165">
        <f t="shared" si="14"/>
        <v>0</v>
      </c>
      <c r="I95" s="165">
        <f t="shared" si="15"/>
        <v>0</v>
      </c>
    </row>
    <row r="96" spans="1:9" ht="114.75">
      <c r="A96" s="111">
        <v>84</v>
      </c>
      <c r="B96" s="112" t="s">
        <v>567</v>
      </c>
      <c r="C96" s="112" t="s">
        <v>568</v>
      </c>
      <c r="D96" s="113">
        <v>1</v>
      </c>
      <c r="E96" s="112" t="s">
        <v>39</v>
      </c>
      <c r="F96" s="165">
        <v>0</v>
      </c>
      <c r="G96" s="165">
        <v>0</v>
      </c>
      <c r="H96" s="165">
        <f t="shared" si="14"/>
        <v>0</v>
      </c>
      <c r="I96" s="165">
        <f t="shared" si="15"/>
        <v>0</v>
      </c>
    </row>
    <row r="97" spans="1:9" ht="102">
      <c r="A97" s="111">
        <v>85</v>
      </c>
      <c r="B97" s="112" t="s">
        <v>569</v>
      </c>
      <c r="C97" s="112" t="s">
        <v>570</v>
      </c>
      <c r="D97" s="113">
        <v>1</v>
      </c>
      <c r="E97" s="112" t="s">
        <v>39</v>
      </c>
      <c r="F97" s="165">
        <v>0</v>
      </c>
      <c r="G97" s="165">
        <v>0</v>
      </c>
      <c r="H97" s="165">
        <f t="shared" si="14"/>
        <v>0</v>
      </c>
      <c r="I97" s="165">
        <f t="shared" si="15"/>
        <v>0</v>
      </c>
    </row>
    <row r="98" spans="1:9" ht="102">
      <c r="A98" s="111">
        <v>86</v>
      </c>
      <c r="B98" s="112" t="s">
        <v>571</v>
      </c>
      <c r="C98" s="112" t="s">
        <v>572</v>
      </c>
      <c r="D98" s="113">
        <v>1</v>
      </c>
      <c r="E98" s="112" t="s">
        <v>39</v>
      </c>
      <c r="F98" s="165">
        <v>0</v>
      </c>
      <c r="G98" s="165">
        <v>0</v>
      </c>
      <c r="H98" s="165">
        <f t="shared" si="14"/>
        <v>0</v>
      </c>
      <c r="I98" s="165">
        <f t="shared" si="15"/>
        <v>0</v>
      </c>
    </row>
    <row r="99" spans="1:9" ht="114.75">
      <c r="A99" s="111">
        <v>87</v>
      </c>
      <c r="B99" s="112" t="s">
        <v>573</v>
      </c>
      <c r="C99" s="112" t="s">
        <v>574</v>
      </c>
      <c r="D99" s="113">
        <v>1</v>
      </c>
      <c r="E99" s="112" t="s">
        <v>39</v>
      </c>
      <c r="F99" s="165">
        <v>0</v>
      </c>
      <c r="G99" s="165">
        <v>0</v>
      </c>
      <c r="H99" s="165">
        <f t="shared" si="14"/>
        <v>0</v>
      </c>
      <c r="I99" s="165">
        <f t="shared" si="15"/>
        <v>0</v>
      </c>
    </row>
    <row r="100" spans="1:9" ht="306">
      <c r="A100" s="111">
        <v>88</v>
      </c>
      <c r="B100" s="112" t="s">
        <v>575</v>
      </c>
      <c r="C100" s="112" t="s">
        <v>576</v>
      </c>
      <c r="D100" s="113">
        <v>2</v>
      </c>
      <c r="E100" s="112" t="s">
        <v>39</v>
      </c>
      <c r="F100" s="165">
        <v>0</v>
      </c>
      <c r="G100" s="165">
        <v>0</v>
      </c>
      <c r="H100" s="165">
        <f t="shared" si="14"/>
        <v>0</v>
      </c>
      <c r="I100" s="165">
        <f t="shared" si="15"/>
        <v>0</v>
      </c>
    </row>
    <row r="101" spans="1:9" ht="51">
      <c r="A101" s="111">
        <v>89</v>
      </c>
      <c r="B101" s="112" t="s">
        <v>577</v>
      </c>
      <c r="C101" s="112" t="s">
        <v>578</v>
      </c>
      <c r="D101" s="113">
        <v>1</v>
      </c>
      <c r="E101" s="112" t="s">
        <v>39</v>
      </c>
      <c r="F101" s="165">
        <v>0</v>
      </c>
      <c r="G101" s="165">
        <v>0</v>
      </c>
      <c r="H101" s="165">
        <f t="shared" si="14"/>
        <v>0</v>
      </c>
      <c r="I101" s="165">
        <f t="shared" si="15"/>
        <v>0</v>
      </c>
    </row>
    <row r="102" spans="1:9" ht="76.5">
      <c r="A102" s="111">
        <v>90</v>
      </c>
      <c r="B102" s="115" t="s">
        <v>579</v>
      </c>
      <c r="C102" s="112" t="s">
        <v>580</v>
      </c>
      <c r="D102" s="113">
        <v>1</v>
      </c>
      <c r="E102" s="112" t="s">
        <v>39</v>
      </c>
      <c r="F102" s="165">
        <v>0</v>
      </c>
      <c r="G102" s="165">
        <v>0</v>
      </c>
      <c r="H102" s="165">
        <f t="shared" si="14"/>
        <v>0</v>
      </c>
      <c r="I102" s="165">
        <f t="shared" si="15"/>
        <v>0</v>
      </c>
    </row>
    <row r="103" spans="1:9" ht="89.25">
      <c r="A103" s="111">
        <v>91</v>
      </c>
      <c r="B103" s="115" t="s">
        <v>581</v>
      </c>
      <c r="C103" s="112" t="s">
        <v>582</v>
      </c>
      <c r="D103" s="113">
        <v>2</v>
      </c>
      <c r="E103" s="112" t="s">
        <v>39</v>
      </c>
      <c r="F103" s="165">
        <v>0</v>
      </c>
      <c r="G103" s="165">
        <v>0</v>
      </c>
      <c r="H103" s="165">
        <f t="shared" si="14"/>
        <v>0</v>
      </c>
      <c r="I103" s="165">
        <f t="shared" si="15"/>
        <v>0</v>
      </c>
    </row>
    <row r="104" spans="1:9" ht="89.25">
      <c r="A104" s="111">
        <v>92</v>
      </c>
      <c r="B104" s="115" t="s">
        <v>581</v>
      </c>
      <c r="C104" s="112" t="s">
        <v>583</v>
      </c>
      <c r="D104" s="113">
        <v>1</v>
      </c>
      <c r="E104" s="112" t="s">
        <v>39</v>
      </c>
      <c r="F104" s="165">
        <v>0</v>
      </c>
      <c r="G104" s="165">
        <v>0</v>
      </c>
      <c r="H104" s="165">
        <f t="shared" si="14"/>
        <v>0</v>
      </c>
      <c r="I104" s="165">
        <f t="shared" si="15"/>
        <v>0</v>
      </c>
    </row>
    <row r="105" spans="1:9" ht="89.25">
      <c r="A105" s="111">
        <v>93</v>
      </c>
      <c r="B105" s="115" t="s">
        <v>584</v>
      </c>
      <c r="C105" s="112" t="s">
        <v>585</v>
      </c>
      <c r="D105" s="113">
        <v>1</v>
      </c>
      <c r="E105" s="112" t="s">
        <v>39</v>
      </c>
      <c r="F105" s="165">
        <v>0</v>
      </c>
      <c r="G105" s="165">
        <v>0</v>
      </c>
      <c r="H105" s="165">
        <f t="shared" si="14"/>
        <v>0</v>
      </c>
      <c r="I105" s="165">
        <f t="shared" si="15"/>
        <v>0</v>
      </c>
    </row>
    <row r="106" spans="1:9" ht="89.25">
      <c r="A106" s="111">
        <v>94</v>
      </c>
      <c r="B106" s="115" t="s">
        <v>586</v>
      </c>
      <c r="C106" s="112" t="s">
        <v>587</v>
      </c>
      <c r="D106" s="113">
        <v>1</v>
      </c>
      <c r="E106" s="112" t="s">
        <v>39</v>
      </c>
      <c r="F106" s="165">
        <v>0</v>
      </c>
      <c r="G106" s="165">
        <v>0</v>
      </c>
      <c r="H106" s="165">
        <f t="shared" si="14"/>
        <v>0</v>
      </c>
      <c r="I106" s="165">
        <f t="shared" si="15"/>
        <v>0</v>
      </c>
    </row>
    <row r="107" spans="1:9" ht="89.25">
      <c r="A107" s="111">
        <v>95</v>
      </c>
      <c r="B107" s="115" t="s">
        <v>588</v>
      </c>
      <c r="C107" s="112" t="s">
        <v>589</v>
      </c>
      <c r="D107" s="113">
        <v>3</v>
      </c>
      <c r="E107" s="112" t="s">
        <v>39</v>
      </c>
      <c r="F107" s="165">
        <v>0</v>
      </c>
      <c r="G107" s="165">
        <v>0</v>
      </c>
      <c r="H107" s="165">
        <f t="shared" si="14"/>
        <v>0</v>
      </c>
      <c r="I107" s="165">
        <f t="shared" si="15"/>
        <v>0</v>
      </c>
    </row>
    <row r="108" spans="1:9" ht="89.25">
      <c r="A108" s="111">
        <v>96</v>
      </c>
      <c r="B108" s="115" t="s">
        <v>590</v>
      </c>
      <c r="C108" s="112" t="s">
        <v>591</v>
      </c>
      <c r="D108" s="113">
        <v>1</v>
      </c>
      <c r="E108" s="112" t="s">
        <v>39</v>
      </c>
      <c r="F108" s="165">
        <v>0</v>
      </c>
      <c r="G108" s="165">
        <v>0</v>
      </c>
      <c r="H108" s="165">
        <f t="shared" si="14"/>
        <v>0</v>
      </c>
      <c r="I108" s="165">
        <f t="shared" si="15"/>
        <v>0</v>
      </c>
    </row>
    <row r="109" spans="1:9" ht="102">
      <c r="A109" s="111">
        <v>97</v>
      </c>
      <c r="B109" s="115" t="s">
        <v>592</v>
      </c>
      <c r="C109" s="112" t="s">
        <v>593</v>
      </c>
      <c r="D109" s="113">
        <v>1</v>
      </c>
      <c r="E109" s="112" t="s">
        <v>39</v>
      </c>
      <c r="F109" s="165">
        <v>0</v>
      </c>
      <c r="G109" s="165">
        <v>0</v>
      </c>
      <c r="H109" s="165">
        <f t="shared" si="14"/>
        <v>0</v>
      </c>
      <c r="I109" s="165">
        <f t="shared" si="15"/>
        <v>0</v>
      </c>
    </row>
    <row r="110" spans="1:9" ht="102">
      <c r="A110" s="111">
        <v>98</v>
      </c>
      <c r="B110" s="115" t="s">
        <v>594</v>
      </c>
      <c r="C110" s="112" t="s">
        <v>595</v>
      </c>
      <c r="D110" s="113">
        <v>1</v>
      </c>
      <c r="E110" s="112" t="s">
        <v>39</v>
      </c>
      <c r="F110" s="165">
        <v>0</v>
      </c>
      <c r="G110" s="165">
        <v>0</v>
      </c>
      <c r="H110" s="165">
        <f t="shared" si="14"/>
        <v>0</v>
      </c>
      <c r="I110" s="165">
        <f t="shared" si="15"/>
        <v>0</v>
      </c>
    </row>
    <row r="111" spans="1:9" ht="102">
      <c r="A111" s="111">
        <v>99</v>
      </c>
      <c r="B111" s="115" t="s">
        <v>596</v>
      </c>
      <c r="C111" s="112" t="s">
        <v>597</v>
      </c>
      <c r="D111" s="113">
        <v>5</v>
      </c>
      <c r="E111" s="112" t="s">
        <v>39</v>
      </c>
      <c r="F111" s="165">
        <v>0</v>
      </c>
      <c r="G111" s="165">
        <v>0</v>
      </c>
      <c r="H111" s="165">
        <f t="shared" si="14"/>
        <v>0</v>
      </c>
      <c r="I111" s="165">
        <f t="shared" si="15"/>
        <v>0</v>
      </c>
    </row>
    <row r="112" spans="1:9" ht="89.25">
      <c r="A112" s="111">
        <v>100</v>
      </c>
      <c r="B112" s="115" t="s">
        <v>598</v>
      </c>
      <c r="C112" s="112" t="s">
        <v>599</v>
      </c>
      <c r="D112" s="113">
        <v>2</v>
      </c>
      <c r="E112" s="112" t="s">
        <v>39</v>
      </c>
      <c r="F112" s="165">
        <v>0</v>
      </c>
      <c r="G112" s="165">
        <v>0</v>
      </c>
      <c r="H112" s="165">
        <f t="shared" si="14"/>
        <v>0</v>
      </c>
      <c r="I112" s="165">
        <f t="shared" si="15"/>
        <v>0</v>
      </c>
    </row>
    <row r="113" spans="1:9" ht="102">
      <c r="A113" s="111">
        <v>101</v>
      </c>
      <c r="B113" s="115" t="s">
        <v>600</v>
      </c>
      <c r="C113" s="112" t="s">
        <v>601</v>
      </c>
      <c r="D113" s="113">
        <v>1</v>
      </c>
      <c r="E113" s="112" t="s">
        <v>39</v>
      </c>
      <c r="F113" s="165">
        <v>0</v>
      </c>
      <c r="G113" s="165">
        <v>0</v>
      </c>
      <c r="H113" s="165">
        <f t="shared" si="14"/>
        <v>0</v>
      </c>
      <c r="I113" s="165">
        <f t="shared" si="15"/>
        <v>0</v>
      </c>
    </row>
    <row r="114" spans="1:9" ht="102">
      <c r="A114" s="111">
        <v>102</v>
      </c>
      <c r="B114" s="115" t="s">
        <v>602</v>
      </c>
      <c r="C114" s="112" t="s">
        <v>603</v>
      </c>
      <c r="D114" s="113">
        <v>2</v>
      </c>
      <c r="E114" s="112" t="s">
        <v>39</v>
      </c>
      <c r="F114" s="165">
        <v>0</v>
      </c>
      <c r="G114" s="165">
        <v>0</v>
      </c>
      <c r="H114" s="165">
        <f t="shared" si="14"/>
        <v>0</v>
      </c>
      <c r="I114" s="165">
        <f t="shared" si="15"/>
        <v>0</v>
      </c>
    </row>
    <row r="115" spans="1:9" ht="102">
      <c r="A115" s="111">
        <v>103</v>
      </c>
      <c r="B115" s="115" t="s">
        <v>604</v>
      </c>
      <c r="C115" s="112" t="s">
        <v>605</v>
      </c>
      <c r="D115" s="113">
        <v>5</v>
      </c>
      <c r="E115" s="112" t="s">
        <v>39</v>
      </c>
      <c r="F115" s="165">
        <v>0</v>
      </c>
      <c r="G115" s="165">
        <v>0</v>
      </c>
      <c r="H115" s="165">
        <f t="shared" si="14"/>
        <v>0</v>
      </c>
      <c r="I115" s="165">
        <f t="shared" si="15"/>
        <v>0</v>
      </c>
    </row>
    <row r="116" spans="1:9" ht="102">
      <c r="A116" s="111">
        <v>104</v>
      </c>
      <c r="B116" s="115"/>
      <c r="C116" s="112" t="s">
        <v>606</v>
      </c>
      <c r="D116" s="113">
        <v>2</v>
      </c>
      <c r="E116" s="112" t="s">
        <v>39</v>
      </c>
      <c r="F116" s="165">
        <v>0</v>
      </c>
      <c r="G116" s="165">
        <v>0</v>
      </c>
      <c r="H116" s="165">
        <f t="shared" si="14"/>
        <v>0</v>
      </c>
      <c r="I116" s="165">
        <f t="shared" si="15"/>
        <v>0</v>
      </c>
    </row>
    <row r="117" spans="1:9" ht="102">
      <c r="A117" s="111">
        <v>105</v>
      </c>
      <c r="B117" s="115" t="s">
        <v>607</v>
      </c>
      <c r="C117" s="112" t="s">
        <v>608</v>
      </c>
      <c r="D117" s="113">
        <v>3</v>
      </c>
      <c r="E117" s="112" t="s">
        <v>39</v>
      </c>
      <c r="F117" s="165">
        <v>0</v>
      </c>
      <c r="G117" s="165">
        <v>0</v>
      </c>
      <c r="H117" s="165">
        <f t="shared" si="14"/>
        <v>0</v>
      </c>
      <c r="I117" s="165">
        <f t="shared" si="15"/>
        <v>0</v>
      </c>
    </row>
    <row r="118" spans="1:9" ht="102">
      <c r="A118" s="111">
        <v>106</v>
      </c>
      <c r="B118" s="116" t="s">
        <v>609</v>
      </c>
      <c r="C118" s="117" t="s">
        <v>610</v>
      </c>
      <c r="D118" s="118">
        <v>1</v>
      </c>
      <c r="E118" s="117" t="s">
        <v>39</v>
      </c>
      <c r="F118" s="165">
        <v>0</v>
      </c>
      <c r="G118" s="165">
        <v>0</v>
      </c>
      <c r="H118" s="165">
        <f t="shared" si="14"/>
        <v>0</v>
      </c>
      <c r="I118" s="165">
        <f t="shared" si="15"/>
        <v>0</v>
      </c>
    </row>
    <row r="119" spans="1:9" ht="102">
      <c r="A119" s="111">
        <v>107</v>
      </c>
      <c r="B119" s="115" t="s">
        <v>611</v>
      </c>
      <c r="C119" s="112" t="s">
        <v>612</v>
      </c>
      <c r="D119" s="113">
        <v>18</v>
      </c>
      <c r="E119" s="112" t="s">
        <v>39</v>
      </c>
      <c r="F119" s="165">
        <v>0</v>
      </c>
      <c r="G119" s="165">
        <v>0</v>
      </c>
      <c r="H119" s="165">
        <f t="shared" ref="H119:H126" si="16">ROUND(D119*F119, 0)</f>
        <v>0</v>
      </c>
      <c r="I119" s="165">
        <f t="shared" ref="I119:I126" si="17">ROUND(D119*G119, 0)</f>
        <v>0</v>
      </c>
    </row>
    <row r="120" spans="1:9" ht="102">
      <c r="A120" s="111">
        <v>108</v>
      </c>
      <c r="B120" s="115" t="s">
        <v>613</v>
      </c>
      <c r="C120" s="112" t="s">
        <v>614</v>
      </c>
      <c r="D120" s="113">
        <v>2</v>
      </c>
      <c r="E120" s="112" t="s">
        <v>39</v>
      </c>
      <c r="F120" s="165">
        <v>0</v>
      </c>
      <c r="G120" s="165">
        <v>0</v>
      </c>
      <c r="H120" s="165">
        <f t="shared" si="16"/>
        <v>0</v>
      </c>
      <c r="I120" s="165">
        <f t="shared" si="17"/>
        <v>0</v>
      </c>
    </row>
    <row r="121" spans="1:9" ht="102">
      <c r="A121" s="111">
        <v>109</v>
      </c>
      <c r="B121" s="115" t="s">
        <v>615</v>
      </c>
      <c r="C121" s="112" t="s">
        <v>616</v>
      </c>
      <c r="D121" s="113">
        <v>1</v>
      </c>
      <c r="E121" s="112" t="s">
        <v>39</v>
      </c>
      <c r="F121" s="165">
        <v>0</v>
      </c>
      <c r="G121" s="165">
        <v>0</v>
      </c>
      <c r="H121" s="165">
        <f t="shared" si="16"/>
        <v>0</v>
      </c>
      <c r="I121" s="165">
        <f t="shared" si="17"/>
        <v>0</v>
      </c>
    </row>
    <row r="122" spans="1:9" ht="102">
      <c r="A122" s="111">
        <v>110</v>
      </c>
      <c r="B122" s="112" t="s">
        <v>617</v>
      </c>
      <c r="C122" s="112" t="s">
        <v>618</v>
      </c>
      <c r="D122" s="113">
        <v>3</v>
      </c>
      <c r="E122" s="112" t="s">
        <v>39</v>
      </c>
      <c r="F122" s="165">
        <v>0</v>
      </c>
      <c r="G122" s="165">
        <v>0</v>
      </c>
      <c r="H122" s="165">
        <f t="shared" si="16"/>
        <v>0</v>
      </c>
      <c r="I122" s="165">
        <f t="shared" si="17"/>
        <v>0</v>
      </c>
    </row>
    <row r="123" spans="1:9" ht="63.75">
      <c r="A123" s="111">
        <v>111</v>
      </c>
      <c r="B123" s="112" t="s">
        <v>619</v>
      </c>
      <c r="C123" s="112" t="s">
        <v>620</v>
      </c>
      <c r="D123" s="113">
        <v>1</v>
      </c>
      <c r="E123" s="112" t="s">
        <v>39</v>
      </c>
      <c r="F123" s="165">
        <v>0</v>
      </c>
      <c r="G123" s="165">
        <v>0</v>
      </c>
      <c r="H123" s="165">
        <f t="shared" si="16"/>
        <v>0</v>
      </c>
      <c r="I123" s="165">
        <f t="shared" si="17"/>
        <v>0</v>
      </c>
    </row>
    <row r="124" spans="1:9" ht="38.25">
      <c r="A124" s="111">
        <v>112</v>
      </c>
      <c r="B124" s="115" t="s">
        <v>621</v>
      </c>
      <c r="C124" s="112" t="s">
        <v>622</v>
      </c>
      <c r="D124" s="113">
        <v>12</v>
      </c>
      <c r="E124" s="112" t="s">
        <v>39</v>
      </c>
      <c r="F124" s="165">
        <v>0</v>
      </c>
      <c r="G124" s="165">
        <v>0</v>
      </c>
      <c r="H124" s="165">
        <f t="shared" si="16"/>
        <v>0</v>
      </c>
      <c r="I124" s="165">
        <f t="shared" si="17"/>
        <v>0</v>
      </c>
    </row>
    <row r="125" spans="1:9" ht="38.25">
      <c r="A125" s="111">
        <v>113</v>
      </c>
      <c r="B125" s="115" t="s">
        <v>623</v>
      </c>
      <c r="C125" s="112" t="s">
        <v>624</v>
      </c>
      <c r="D125" s="113">
        <v>1</v>
      </c>
      <c r="E125" s="112" t="s">
        <v>39</v>
      </c>
      <c r="F125" s="165">
        <v>0</v>
      </c>
      <c r="G125" s="165">
        <v>0</v>
      </c>
      <c r="H125" s="165">
        <f t="shared" si="16"/>
        <v>0</v>
      </c>
      <c r="I125" s="165">
        <f t="shared" si="17"/>
        <v>0</v>
      </c>
    </row>
    <row r="126" spans="1:9" ht="25.5">
      <c r="A126" s="111">
        <v>114</v>
      </c>
      <c r="B126" s="115" t="s">
        <v>625</v>
      </c>
      <c r="C126" s="112" t="s">
        <v>626</v>
      </c>
      <c r="D126" s="113">
        <v>1</v>
      </c>
      <c r="E126" s="112" t="s">
        <v>39</v>
      </c>
      <c r="F126" s="165">
        <v>0</v>
      </c>
      <c r="G126" s="165">
        <v>0</v>
      </c>
      <c r="H126" s="165">
        <f t="shared" si="16"/>
        <v>0</v>
      </c>
      <c r="I126" s="165">
        <f t="shared" si="17"/>
        <v>0</v>
      </c>
    </row>
    <row r="127" spans="1:9">
      <c r="A127" s="106"/>
      <c r="B127" s="107"/>
      <c r="C127" s="107" t="s">
        <v>332</v>
      </c>
      <c r="D127" s="108"/>
      <c r="E127" s="107"/>
      <c r="F127" s="109"/>
      <c r="G127" s="109"/>
      <c r="H127" s="109">
        <f>ROUND(SUM(H2:H126),0)</f>
        <v>0</v>
      </c>
      <c r="I127" s="109">
        <f>ROUND(SUM(I2:I126),0)</f>
        <v>0</v>
      </c>
    </row>
  </sheetData>
  <mergeCells count="11">
    <mergeCell ref="A23:F23"/>
    <mergeCell ref="A26:F26"/>
    <mergeCell ref="A37:F37"/>
    <mergeCell ref="A41:F41"/>
    <mergeCell ref="A53:F53"/>
    <mergeCell ref="A21:F21"/>
    <mergeCell ref="A2:F2"/>
    <mergeCell ref="A4:F4"/>
    <mergeCell ref="A12:F12"/>
    <mergeCell ref="A17:F17"/>
    <mergeCell ref="A19:F19"/>
  </mergeCells>
  <printOptions gridLines="1"/>
  <pageMargins left="0.70866141732283472" right="0.70866141732283472" top="0.74803149606299213" bottom="0.74803149606299213" header="0.31496062992125984" footer="0.31496062992125984"/>
  <pageSetup paperSize="9" scale="91" fitToHeight="0" orientation="portrait" r:id="rId1"/>
  <headerFooter>
    <oddHeader>&amp;L01 EGYÉB ÉPÜLETGÉPÉSZET</oddHead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389C3C-4480-43D7-B71D-E7685BDE900C}">
  <sheetPr>
    <pageSetUpPr fitToPage="1"/>
  </sheetPr>
  <dimension ref="A1:I13"/>
  <sheetViews>
    <sheetView workbookViewId="0"/>
  </sheetViews>
  <sheetFormatPr defaultRowHeight="15"/>
  <cols>
    <col min="1" max="1" width="4.28515625" style="100" customWidth="1"/>
    <col min="2" max="2" width="9.28515625" style="100" customWidth="1"/>
    <col min="3" max="3" width="32.7109375" style="100" customWidth="1"/>
    <col min="4" max="5" width="6.7109375" style="100" customWidth="1"/>
    <col min="6" max="7" width="8.28515625" style="100" customWidth="1"/>
    <col min="8" max="9" width="9.7109375" style="100" customWidth="1"/>
    <col min="10" max="16384" width="9.140625" style="100"/>
  </cols>
  <sheetData>
    <row r="1" spans="1:9" ht="25.5">
      <c r="A1" s="106" t="s">
        <v>0</v>
      </c>
      <c r="B1" s="107" t="s">
        <v>6</v>
      </c>
      <c r="C1" s="107" t="s">
        <v>7</v>
      </c>
      <c r="D1" s="108" t="s">
        <v>8</v>
      </c>
      <c r="E1" s="107" t="s">
        <v>9</v>
      </c>
      <c r="F1" s="109" t="s">
        <v>10</v>
      </c>
      <c r="G1" s="109" t="s">
        <v>11</v>
      </c>
      <c r="H1" s="109" t="s">
        <v>12</v>
      </c>
      <c r="I1" s="109" t="s">
        <v>13</v>
      </c>
    </row>
    <row r="2" spans="1:9">
      <c r="A2" s="177" t="s">
        <v>316</v>
      </c>
      <c r="B2" s="177"/>
      <c r="C2" s="177"/>
      <c r="D2" s="177"/>
      <c r="E2" s="177"/>
      <c r="F2" s="177"/>
      <c r="G2" s="110"/>
      <c r="H2" s="110"/>
      <c r="I2" s="110"/>
    </row>
    <row r="3" spans="1:9" ht="63.75">
      <c r="A3" s="111">
        <v>1</v>
      </c>
      <c r="B3" s="112" t="s">
        <v>486</v>
      </c>
      <c r="C3" s="112" t="s">
        <v>487</v>
      </c>
      <c r="D3" s="113">
        <v>150</v>
      </c>
      <c r="E3" s="112" t="s">
        <v>488</v>
      </c>
      <c r="F3" s="114">
        <v>0</v>
      </c>
      <c r="G3" s="114">
        <v>0</v>
      </c>
      <c r="H3" s="114">
        <f>ROUND(D3*F3, 0)</f>
        <v>0</v>
      </c>
      <c r="I3" s="114">
        <f>ROUND(D3*G3, 0)</f>
        <v>0</v>
      </c>
    </row>
    <row r="4" spans="1:9">
      <c r="A4" s="177" t="s">
        <v>333</v>
      </c>
      <c r="B4" s="177"/>
      <c r="C4" s="177"/>
      <c r="D4" s="177"/>
      <c r="E4" s="177"/>
      <c r="F4" s="177"/>
      <c r="G4" s="114"/>
      <c r="H4" s="114"/>
      <c r="I4" s="114"/>
    </row>
    <row r="5" spans="1:9" ht="38.25">
      <c r="A5" s="111">
        <v>2</v>
      </c>
      <c r="B5" s="112" t="s">
        <v>739</v>
      </c>
      <c r="C5" s="112" t="s">
        <v>740</v>
      </c>
      <c r="D5" s="113">
        <v>0.66</v>
      </c>
      <c r="E5" s="112" t="s">
        <v>23</v>
      </c>
      <c r="F5" s="119">
        <v>0</v>
      </c>
      <c r="G5" s="114">
        <v>0</v>
      </c>
      <c r="H5" s="114">
        <f t="shared" ref="H5" si="0">ROUND(D5*F5, 0)</f>
        <v>0</v>
      </c>
      <c r="I5" s="114">
        <f t="shared" ref="I5" si="1">ROUND(D5*G5, 0)</f>
        <v>0</v>
      </c>
    </row>
    <row r="6" spans="1:9">
      <c r="A6" s="177" t="s">
        <v>334</v>
      </c>
      <c r="B6" s="177"/>
      <c r="C6" s="177"/>
      <c r="D6" s="177"/>
      <c r="E6" s="177"/>
      <c r="F6" s="177"/>
      <c r="G6" s="110"/>
      <c r="H6" s="110"/>
      <c r="I6" s="110"/>
    </row>
    <row r="7" spans="1:9" ht="127.5">
      <c r="A7" s="111">
        <v>3</v>
      </c>
      <c r="B7" s="112" t="s">
        <v>494</v>
      </c>
      <c r="C7" s="112" t="s">
        <v>495</v>
      </c>
      <c r="D7" s="113">
        <v>3</v>
      </c>
      <c r="E7" s="112" t="s">
        <v>39</v>
      </c>
      <c r="F7" s="114">
        <v>0</v>
      </c>
      <c r="G7" s="114">
        <v>0</v>
      </c>
      <c r="H7" s="114">
        <f t="shared" ref="H7:H12" si="2">ROUND(D7*F7, 0)</f>
        <v>0</v>
      </c>
      <c r="I7" s="114">
        <f t="shared" ref="I7:I12" si="3">ROUND(D7*G7, 0)</f>
        <v>0</v>
      </c>
    </row>
    <row r="8" spans="1:9" ht="76.5">
      <c r="A8" s="111">
        <v>4</v>
      </c>
      <c r="B8" s="112" t="s">
        <v>496</v>
      </c>
      <c r="C8" s="112" t="s">
        <v>497</v>
      </c>
      <c r="D8" s="113">
        <v>3</v>
      </c>
      <c r="E8" s="112" t="s">
        <v>39</v>
      </c>
      <c r="F8" s="114">
        <v>0</v>
      </c>
      <c r="G8" s="114">
        <v>0</v>
      </c>
      <c r="H8" s="114">
        <f t="shared" si="2"/>
        <v>0</v>
      </c>
      <c r="I8" s="114">
        <f t="shared" si="3"/>
        <v>0</v>
      </c>
    </row>
    <row r="9" spans="1:9" ht="51">
      <c r="A9" s="111">
        <v>5</v>
      </c>
      <c r="B9" s="112" t="s">
        <v>498</v>
      </c>
      <c r="C9" s="112" t="s">
        <v>499</v>
      </c>
      <c r="D9" s="113">
        <v>3</v>
      </c>
      <c r="E9" s="112" t="s">
        <v>39</v>
      </c>
      <c r="F9" s="114">
        <v>0</v>
      </c>
      <c r="G9" s="114">
        <v>0</v>
      </c>
      <c r="H9" s="114">
        <f t="shared" si="2"/>
        <v>0</v>
      </c>
      <c r="I9" s="114">
        <f t="shared" si="3"/>
        <v>0</v>
      </c>
    </row>
    <row r="10" spans="1:9" ht="63.75">
      <c r="A10" s="111">
        <v>6</v>
      </c>
      <c r="B10" s="112" t="s">
        <v>337</v>
      </c>
      <c r="C10" s="112" t="s">
        <v>1000</v>
      </c>
      <c r="D10" s="113">
        <v>3</v>
      </c>
      <c r="E10" s="112" t="s">
        <v>39</v>
      </c>
      <c r="F10" s="114">
        <v>0</v>
      </c>
      <c r="G10" s="114">
        <v>0</v>
      </c>
      <c r="H10" s="114">
        <f t="shared" si="2"/>
        <v>0</v>
      </c>
      <c r="I10" s="114">
        <f t="shared" si="3"/>
        <v>0</v>
      </c>
    </row>
    <row r="11" spans="1:9" ht="51">
      <c r="A11" s="111">
        <v>7</v>
      </c>
      <c r="B11" s="148" t="s">
        <v>335</v>
      </c>
      <c r="C11" s="148" t="s">
        <v>336</v>
      </c>
      <c r="D11" s="149">
        <v>3</v>
      </c>
      <c r="E11" s="148" t="s">
        <v>39</v>
      </c>
      <c r="F11" s="150">
        <v>0</v>
      </c>
      <c r="G11" s="150">
        <v>0</v>
      </c>
      <c r="H11" s="114">
        <f t="shared" si="2"/>
        <v>0</v>
      </c>
      <c r="I11" s="114">
        <f t="shared" si="3"/>
        <v>0</v>
      </c>
    </row>
    <row r="12" spans="1:9" ht="25.5">
      <c r="A12" s="111">
        <v>8</v>
      </c>
      <c r="B12" s="112" t="s">
        <v>338</v>
      </c>
      <c r="C12" s="112" t="s">
        <v>339</v>
      </c>
      <c r="D12" s="113">
        <v>3</v>
      </c>
      <c r="E12" s="112" t="s">
        <v>39</v>
      </c>
      <c r="F12" s="114">
        <v>0</v>
      </c>
      <c r="G12" s="150">
        <v>0</v>
      </c>
      <c r="H12" s="114">
        <f t="shared" si="2"/>
        <v>0</v>
      </c>
      <c r="I12" s="114">
        <f t="shared" si="3"/>
        <v>0</v>
      </c>
    </row>
    <row r="13" spans="1:9">
      <c r="C13" s="107" t="s">
        <v>332</v>
      </c>
      <c r="D13" s="108"/>
      <c r="E13" s="107"/>
      <c r="F13" s="109"/>
      <c r="G13" s="109"/>
      <c r="H13" s="109">
        <f>ROUND(SUM(H2:H12),0)</f>
        <v>0</v>
      </c>
      <c r="I13" s="109">
        <f>ROUND(SUM(I2:I12),0)</f>
        <v>0</v>
      </c>
    </row>
  </sheetData>
  <mergeCells count="3">
    <mergeCell ref="A2:F2"/>
    <mergeCell ref="A4:F4"/>
    <mergeCell ref="A6:F6"/>
  </mergeCells>
  <printOptions gridLines="1"/>
  <pageMargins left="0.70866141732283472" right="0.70866141732283472" top="0.74803149606299213" bottom="0.74803149606299213" header="0.31496062992125984" footer="0.31496062992125984"/>
  <pageSetup paperSize="9" scale="91" fitToHeight="0" orientation="portrait" r:id="rId1"/>
  <headerFooter>
    <oddHeader>&amp;L02 HŐSZIVATTYÚ</oddHead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7B262E-B96A-483B-939A-2451768EDB9C}">
  <sheetPr>
    <pageSetUpPr fitToPage="1"/>
  </sheetPr>
  <dimension ref="A1:J33"/>
  <sheetViews>
    <sheetView workbookViewId="0"/>
  </sheetViews>
  <sheetFormatPr defaultRowHeight="15"/>
  <cols>
    <col min="1" max="1" width="4.28515625" style="111" customWidth="1"/>
    <col min="2" max="2" width="9.28515625" style="112" customWidth="1"/>
    <col min="3" max="3" width="32.7109375" style="112" customWidth="1"/>
    <col min="4" max="4" width="6.7109375" style="113" customWidth="1"/>
    <col min="5" max="5" width="6.7109375" style="112" customWidth="1"/>
    <col min="6" max="7" width="8.28515625" style="113" customWidth="1"/>
    <col min="8" max="9" width="9.7109375" style="113" customWidth="1"/>
    <col min="10" max="10" width="15.7109375" style="112" customWidth="1"/>
    <col min="11" max="16384" width="9.140625" style="100"/>
  </cols>
  <sheetData>
    <row r="1" spans="1:10" ht="25.5">
      <c r="A1" s="106" t="s">
        <v>0</v>
      </c>
      <c r="B1" s="107" t="s">
        <v>6</v>
      </c>
      <c r="C1" s="107" t="s">
        <v>7</v>
      </c>
      <c r="D1" s="108" t="s">
        <v>8</v>
      </c>
      <c r="E1" s="107" t="s">
        <v>9</v>
      </c>
      <c r="F1" s="108" t="s">
        <v>10</v>
      </c>
      <c r="G1" s="108" t="s">
        <v>11</v>
      </c>
      <c r="H1" s="108" t="s">
        <v>12</v>
      </c>
      <c r="I1" s="108" t="s">
        <v>13</v>
      </c>
      <c r="J1" s="147"/>
    </row>
    <row r="2" spans="1:10">
      <c r="A2" s="177" t="s">
        <v>316</v>
      </c>
      <c r="B2" s="177"/>
      <c r="C2" s="177"/>
      <c r="D2" s="177"/>
      <c r="E2" s="177"/>
      <c r="F2" s="177"/>
      <c r="G2" s="120"/>
      <c r="H2" s="120"/>
      <c r="I2" s="120"/>
      <c r="J2" s="147"/>
    </row>
    <row r="3" spans="1:10" ht="25.5">
      <c r="A3" s="111">
        <v>1</v>
      </c>
      <c r="B3" s="112" t="s">
        <v>647</v>
      </c>
      <c r="C3" s="112" t="s">
        <v>648</v>
      </c>
      <c r="D3" s="113">
        <v>1</v>
      </c>
      <c r="E3" s="112" t="s">
        <v>39</v>
      </c>
      <c r="F3" s="165">
        <v>0</v>
      </c>
      <c r="G3" s="165">
        <v>0</v>
      </c>
      <c r="H3" s="165">
        <f>ROUND(D3*F3, 0)</f>
        <v>0</v>
      </c>
      <c r="I3" s="165">
        <f>ROUND(D3*G3, 0)</f>
        <v>0</v>
      </c>
    </row>
    <row r="4" spans="1:10" ht="38.25">
      <c r="A4" s="111">
        <v>2</v>
      </c>
      <c r="B4" s="112" t="s">
        <v>317</v>
      </c>
      <c r="C4" s="112" t="s">
        <v>318</v>
      </c>
      <c r="D4" s="113">
        <v>1</v>
      </c>
      <c r="E4" s="112" t="s">
        <v>39</v>
      </c>
      <c r="F4" s="165">
        <v>0</v>
      </c>
      <c r="G4" s="165">
        <v>0</v>
      </c>
      <c r="H4" s="165">
        <f t="shared" ref="H4:H5" si="0">ROUND(D4*F4, 0)</f>
        <v>0</v>
      </c>
      <c r="I4" s="165">
        <f t="shared" ref="I4:I5" si="1">ROUND(D4*G4, 0)</f>
        <v>0</v>
      </c>
    </row>
    <row r="5" spans="1:10" ht="38.25">
      <c r="A5" s="111">
        <v>3</v>
      </c>
      <c r="B5" s="112" t="s">
        <v>649</v>
      </c>
      <c r="C5" s="112" t="s">
        <v>650</v>
      </c>
      <c r="D5" s="113">
        <v>1</v>
      </c>
      <c r="E5" s="112" t="s">
        <v>39</v>
      </c>
      <c r="F5" s="165">
        <v>0</v>
      </c>
      <c r="G5" s="165">
        <v>0</v>
      </c>
      <c r="H5" s="165">
        <f t="shared" si="0"/>
        <v>0</v>
      </c>
      <c r="I5" s="165">
        <f t="shared" si="1"/>
        <v>0</v>
      </c>
    </row>
    <row r="6" spans="1:10">
      <c r="A6" s="177" t="s">
        <v>491</v>
      </c>
      <c r="B6" s="177"/>
      <c r="C6" s="177"/>
      <c r="D6" s="177"/>
      <c r="E6" s="177"/>
      <c r="F6" s="177"/>
      <c r="G6" s="120"/>
      <c r="H6" s="120"/>
      <c r="I6" s="120"/>
      <c r="J6" s="147"/>
    </row>
    <row r="7" spans="1:10" ht="25.5">
      <c r="A7" s="111">
        <v>4</v>
      </c>
      <c r="B7" s="112" t="s">
        <v>651</v>
      </c>
      <c r="C7" s="112" t="s">
        <v>652</v>
      </c>
      <c r="D7" s="113">
        <v>24</v>
      </c>
      <c r="E7" s="112" t="s">
        <v>72</v>
      </c>
      <c r="F7" s="165">
        <v>0</v>
      </c>
      <c r="G7" s="165">
        <v>0</v>
      </c>
      <c r="H7" s="165">
        <f t="shared" ref="H7" si="2">ROUND(D7*F7, 0)</f>
        <v>0</v>
      </c>
      <c r="I7" s="165">
        <f t="shared" ref="I7" si="3">ROUND(D7*G7, 0)</f>
        <v>0</v>
      </c>
    </row>
    <row r="8" spans="1:10">
      <c r="A8" s="177" t="s">
        <v>320</v>
      </c>
      <c r="B8" s="177"/>
      <c r="C8" s="177"/>
      <c r="D8" s="177"/>
      <c r="E8" s="177"/>
      <c r="F8" s="177"/>
      <c r="G8" s="120"/>
      <c r="H8" s="120"/>
      <c r="I8" s="120"/>
      <c r="J8" s="147"/>
    </row>
    <row r="9" spans="1:10" ht="76.5">
      <c r="A9" s="111">
        <v>5</v>
      </c>
      <c r="B9" s="112" t="s">
        <v>653</v>
      </c>
      <c r="C9" s="112" t="s">
        <v>654</v>
      </c>
      <c r="D9" s="113">
        <v>6</v>
      </c>
      <c r="E9" s="112" t="s">
        <v>72</v>
      </c>
      <c r="F9" s="165">
        <v>0</v>
      </c>
      <c r="G9" s="165">
        <v>0</v>
      </c>
      <c r="H9" s="165">
        <f t="shared" ref="H9" si="4">ROUND(D9*F9, 0)</f>
        <v>0</v>
      </c>
      <c r="I9" s="165">
        <f t="shared" ref="I9" si="5">ROUND(D9*G9, 0)</f>
        <v>0</v>
      </c>
    </row>
    <row r="10" spans="1:10" ht="89.25">
      <c r="A10" s="111">
        <v>6</v>
      </c>
      <c r="B10" s="112" t="s">
        <v>655</v>
      </c>
      <c r="C10" s="112" t="s">
        <v>656</v>
      </c>
      <c r="D10" s="113">
        <v>18</v>
      </c>
      <c r="E10" s="112" t="s">
        <v>72</v>
      </c>
      <c r="F10" s="165">
        <v>0</v>
      </c>
      <c r="G10" s="165">
        <v>0</v>
      </c>
      <c r="H10" s="165">
        <f t="shared" ref="H10:H16" si="6">ROUND(D10*F10, 0)</f>
        <v>0</v>
      </c>
      <c r="I10" s="165">
        <f t="shared" ref="I10:I16" si="7">ROUND(D10*G10, 0)</f>
        <v>0</v>
      </c>
    </row>
    <row r="11" spans="1:10" ht="89.25">
      <c r="A11" s="111">
        <v>7</v>
      </c>
      <c r="B11" s="112" t="s">
        <v>657</v>
      </c>
      <c r="C11" s="112" t="s">
        <v>658</v>
      </c>
      <c r="D11" s="113">
        <v>2</v>
      </c>
      <c r="E11" s="112" t="s">
        <v>39</v>
      </c>
      <c r="F11" s="165">
        <v>0</v>
      </c>
      <c r="G11" s="165">
        <v>0</v>
      </c>
      <c r="H11" s="165">
        <f t="shared" si="6"/>
        <v>0</v>
      </c>
      <c r="I11" s="165">
        <f t="shared" si="7"/>
        <v>0</v>
      </c>
    </row>
    <row r="12" spans="1:10" ht="89.25">
      <c r="A12" s="111">
        <v>8</v>
      </c>
      <c r="B12" s="112" t="s">
        <v>659</v>
      </c>
      <c r="C12" s="112" t="s">
        <v>660</v>
      </c>
      <c r="D12" s="113">
        <v>3</v>
      </c>
      <c r="E12" s="112" t="s">
        <v>39</v>
      </c>
      <c r="F12" s="165">
        <v>0</v>
      </c>
      <c r="G12" s="165">
        <v>0</v>
      </c>
      <c r="H12" s="165">
        <f t="shared" si="6"/>
        <v>0</v>
      </c>
      <c r="I12" s="165">
        <f t="shared" si="7"/>
        <v>0</v>
      </c>
    </row>
    <row r="13" spans="1:10" ht="89.25">
      <c r="A13" s="111">
        <v>9</v>
      </c>
      <c r="B13" s="112" t="s">
        <v>661</v>
      </c>
      <c r="C13" s="112" t="s">
        <v>662</v>
      </c>
      <c r="D13" s="113">
        <v>6</v>
      </c>
      <c r="E13" s="112" t="s">
        <v>39</v>
      </c>
      <c r="F13" s="165">
        <v>0</v>
      </c>
      <c r="G13" s="165">
        <v>0</v>
      </c>
      <c r="H13" s="165">
        <f t="shared" si="6"/>
        <v>0</v>
      </c>
      <c r="I13" s="165">
        <f t="shared" si="7"/>
        <v>0</v>
      </c>
    </row>
    <row r="14" spans="1:10" ht="89.25">
      <c r="A14" s="111">
        <v>10</v>
      </c>
      <c r="B14" s="112" t="s">
        <v>663</v>
      </c>
      <c r="C14" s="112" t="s">
        <v>664</v>
      </c>
      <c r="D14" s="113">
        <v>1</v>
      </c>
      <c r="E14" s="112" t="s">
        <v>39</v>
      </c>
      <c r="F14" s="165">
        <v>0</v>
      </c>
      <c r="G14" s="165">
        <v>0</v>
      </c>
      <c r="H14" s="165">
        <f t="shared" si="6"/>
        <v>0</v>
      </c>
      <c r="I14" s="165">
        <f t="shared" si="7"/>
        <v>0</v>
      </c>
    </row>
    <row r="15" spans="1:10" ht="89.25">
      <c r="A15" s="111">
        <v>11</v>
      </c>
      <c r="B15" s="112" t="s">
        <v>665</v>
      </c>
      <c r="C15" s="112" t="s">
        <v>666</v>
      </c>
      <c r="D15" s="113">
        <v>10</v>
      </c>
      <c r="E15" s="112" t="s">
        <v>39</v>
      </c>
      <c r="F15" s="165">
        <v>0</v>
      </c>
      <c r="G15" s="165">
        <v>0</v>
      </c>
      <c r="H15" s="165">
        <f t="shared" si="6"/>
        <v>0</v>
      </c>
      <c r="I15" s="165">
        <f t="shared" si="7"/>
        <v>0</v>
      </c>
    </row>
    <row r="16" spans="1:10" ht="89.25">
      <c r="A16" s="111">
        <v>12</v>
      </c>
      <c r="B16" s="112" t="s">
        <v>667</v>
      </c>
      <c r="C16" s="112" t="s">
        <v>668</v>
      </c>
      <c r="D16" s="113">
        <v>1</v>
      </c>
      <c r="E16" s="112" t="s">
        <v>39</v>
      </c>
      <c r="F16" s="165">
        <v>0</v>
      </c>
      <c r="G16" s="165">
        <v>0</v>
      </c>
      <c r="H16" s="165">
        <f t="shared" si="6"/>
        <v>0</v>
      </c>
      <c r="I16" s="165">
        <f t="shared" si="7"/>
        <v>0</v>
      </c>
    </row>
    <row r="17" spans="1:10">
      <c r="A17" s="177" t="s">
        <v>327</v>
      </c>
      <c r="B17" s="177"/>
      <c r="C17" s="177"/>
      <c r="D17" s="177"/>
      <c r="E17" s="177"/>
      <c r="F17" s="177"/>
      <c r="G17" s="120"/>
      <c r="H17" s="120"/>
      <c r="I17" s="120"/>
      <c r="J17" s="147"/>
    </row>
    <row r="18" spans="1:10" ht="102">
      <c r="A18" s="111">
        <v>13</v>
      </c>
      <c r="B18" s="112" t="s">
        <v>669</v>
      </c>
      <c r="C18" s="112" t="s">
        <v>670</v>
      </c>
      <c r="D18" s="113">
        <v>2</v>
      </c>
      <c r="E18" s="112" t="s">
        <v>39</v>
      </c>
      <c r="F18" s="165">
        <v>0</v>
      </c>
      <c r="G18" s="165">
        <v>0</v>
      </c>
      <c r="H18" s="165">
        <f t="shared" ref="H18" si="8">ROUND(D18*F18, 0)</f>
        <v>0</v>
      </c>
      <c r="I18" s="165">
        <f t="shared" ref="I18" si="9">ROUND(D18*G18, 0)</f>
        <v>0</v>
      </c>
    </row>
    <row r="19" spans="1:10" ht="102">
      <c r="A19" s="111">
        <v>14</v>
      </c>
      <c r="B19" s="112" t="s">
        <v>671</v>
      </c>
      <c r="C19" s="112" t="s">
        <v>672</v>
      </c>
      <c r="D19" s="113">
        <v>2</v>
      </c>
      <c r="E19" s="112" t="s">
        <v>39</v>
      </c>
      <c r="F19" s="165">
        <v>0</v>
      </c>
      <c r="G19" s="165">
        <v>0</v>
      </c>
      <c r="H19" s="165">
        <f t="shared" ref="H19:H29" si="10">ROUND(D19*F19, 0)</f>
        <v>0</v>
      </c>
      <c r="I19" s="165">
        <f t="shared" ref="I19:I29" si="11">ROUND(D19*G19, 0)</f>
        <v>0</v>
      </c>
    </row>
    <row r="20" spans="1:10" ht="89.25">
      <c r="A20" s="111">
        <v>15</v>
      </c>
      <c r="B20" s="112" t="s">
        <v>673</v>
      </c>
      <c r="C20" s="112" t="s">
        <v>674</v>
      </c>
      <c r="D20" s="113">
        <v>1</v>
      </c>
      <c r="E20" s="112" t="s">
        <v>39</v>
      </c>
      <c r="F20" s="165">
        <v>0</v>
      </c>
      <c r="G20" s="165">
        <v>0</v>
      </c>
      <c r="H20" s="165">
        <f t="shared" si="10"/>
        <v>0</v>
      </c>
      <c r="I20" s="165">
        <f t="shared" si="11"/>
        <v>0</v>
      </c>
    </row>
    <row r="21" spans="1:10" ht="63.75">
      <c r="A21" s="111">
        <v>16</v>
      </c>
      <c r="B21" s="112" t="s">
        <v>675</v>
      </c>
      <c r="C21" s="112" t="s">
        <v>676</v>
      </c>
      <c r="D21" s="113">
        <v>1</v>
      </c>
      <c r="E21" s="112" t="s">
        <v>39</v>
      </c>
      <c r="F21" s="165">
        <v>0</v>
      </c>
      <c r="G21" s="165">
        <v>0</v>
      </c>
      <c r="H21" s="165">
        <f t="shared" si="10"/>
        <v>0</v>
      </c>
      <c r="I21" s="165">
        <f t="shared" si="11"/>
        <v>0</v>
      </c>
    </row>
    <row r="22" spans="1:10" ht="63.75">
      <c r="A22" s="111">
        <v>17</v>
      </c>
      <c r="B22" s="112" t="s">
        <v>677</v>
      </c>
      <c r="C22" s="112" t="s">
        <v>678</v>
      </c>
      <c r="D22" s="113">
        <v>2</v>
      </c>
      <c r="E22" s="112" t="s">
        <v>39</v>
      </c>
      <c r="F22" s="165">
        <v>0</v>
      </c>
      <c r="G22" s="165">
        <v>0</v>
      </c>
      <c r="H22" s="165">
        <f t="shared" si="10"/>
        <v>0</v>
      </c>
      <c r="I22" s="165">
        <f t="shared" si="11"/>
        <v>0</v>
      </c>
    </row>
    <row r="23" spans="1:10" ht="89.25">
      <c r="A23" s="111">
        <v>18</v>
      </c>
      <c r="B23" s="112" t="s">
        <v>679</v>
      </c>
      <c r="C23" s="112" t="s">
        <v>680</v>
      </c>
      <c r="D23" s="113">
        <v>2</v>
      </c>
      <c r="E23" s="112" t="s">
        <v>39</v>
      </c>
      <c r="F23" s="165">
        <v>0</v>
      </c>
      <c r="G23" s="165">
        <v>0</v>
      </c>
      <c r="H23" s="165">
        <f t="shared" si="10"/>
        <v>0</v>
      </c>
      <c r="I23" s="165">
        <f t="shared" si="11"/>
        <v>0</v>
      </c>
    </row>
    <row r="24" spans="1:10" ht="89.25">
      <c r="A24" s="111">
        <v>19</v>
      </c>
      <c r="B24" s="112" t="s">
        <v>681</v>
      </c>
      <c r="C24" s="112" t="s">
        <v>682</v>
      </c>
      <c r="D24" s="113">
        <v>2</v>
      </c>
      <c r="E24" s="112" t="s">
        <v>39</v>
      </c>
      <c r="F24" s="165">
        <v>0</v>
      </c>
      <c r="G24" s="165">
        <v>0</v>
      </c>
      <c r="H24" s="165">
        <f t="shared" si="10"/>
        <v>0</v>
      </c>
      <c r="I24" s="165">
        <f t="shared" si="11"/>
        <v>0</v>
      </c>
    </row>
    <row r="25" spans="1:10" ht="102">
      <c r="A25" s="111">
        <v>20</v>
      </c>
      <c r="B25" s="112" t="s">
        <v>683</v>
      </c>
      <c r="C25" s="112" t="s">
        <v>684</v>
      </c>
      <c r="D25" s="113">
        <v>2</v>
      </c>
      <c r="E25" s="112" t="s">
        <v>39</v>
      </c>
      <c r="F25" s="165">
        <v>0</v>
      </c>
      <c r="G25" s="165">
        <v>0</v>
      </c>
      <c r="H25" s="165">
        <f t="shared" si="10"/>
        <v>0</v>
      </c>
      <c r="I25" s="165">
        <f t="shared" si="11"/>
        <v>0</v>
      </c>
    </row>
    <row r="26" spans="1:10" ht="114.75">
      <c r="A26" s="111">
        <v>21</v>
      </c>
      <c r="B26" s="112" t="s">
        <v>685</v>
      </c>
      <c r="C26" s="112" t="s">
        <v>686</v>
      </c>
      <c r="D26" s="113">
        <v>2</v>
      </c>
      <c r="E26" s="112" t="s">
        <v>39</v>
      </c>
      <c r="F26" s="165">
        <v>0</v>
      </c>
      <c r="G26" s="165">
        <v>0</v>
      </c>
      <c r="H26" s="165">
        <f t="shared" si="10"/>
        <v>0</v>
      </c>
      <c r="I26" s="165">
        <f t="shared" si="11"/>
        <v>0</v>
      </c>
    </row>
    <row r="27" spans="1:10" ht="114.75">
      <c r="A27" s="111">
        <v>22</v>
      </c>
      <c r="B27" s="112" t="s">
        <v>687</v>
      </c>
      <c r="C27" s="112" t="s">
        <v>688</v>
      </c>
      <c r="D27" s="113">
        <v>2</v>
      </c>
      <c r="E27" s="112" t="s">
        <v>39</v>
      </c>
      <c r="F27" s="165">
        <v>0</v>
      </c>
      <c r="G27" s="165">
        <v>0</v>
      </c>
      <c r="H27" s="165">
        <f t="shared" si="10"/>
        <v>0</v>
      </c>
      <c r="I27" s="165">
        <f t="shared" si="11"/>
        <v>0</v>
      </c>
    </row>
    <row r="28" spans="1:10" ht="114.75">
      <c r="A28" s="111">
        <v>23</v>
      </c>
      <c r="B28" s="112" t="s">
        <v>689</v>
      </c>
      <c r="C28" s="112" t="s">
        <v>690</v>
      </c>
      <c r="D28" s="113">
        <v>2</v>
      </c>
      <c r="E28" s="112" t="s">
        <v>39</v>
      </c>
      <c r="F28" s="165">
        <v>0</v>
      </c>
      <c r="G28" s="165">
        <v>0</v>
      </c>
      <c r="H28" s="165">
        <f t="shared" si="10"/>
        <v>0</v>
      </c>
      <c r="I28" s="165">
        <f t="shared" si="11"/>
        <v>0</v>
      </c>
    </row>
    <row r="29" spans="1:10" ht="89.25">
      <c r="A29" s="111">
        <v>24</v>
      </c>
      <c r="B29" s="112" t="s">
        <v>691</v>
      </c>
      <c r="C29" s="112" t="s">
        <v>692</v>
      </c>
      <c r="D29" s="113">
        <v>2</v>
      </c>
      <c r="E29" s="112" t="s">
        <v>39</v>
      </c>
      <c r="F29" s="165">
        <v>0</v>
      </c>
      <c r="G29" s="165">
        <v>0</v>
      </c>
      <c r="H29" s="165">
        <f t="shared" si="10"/>
        <v>0</v>
      </c>
      <c r="I29" s="165">
        <f t="shared" si="11"/>
        <v>0</v>
      </c>
    </row>
    <row r="30" spans="1:10">
      <c r="A30" s="177" t="s">
        <v>693</v>
      </c>
      <c r="B30" s="177"/>
      <c r="C30" s="177"/>
      <c r="D30" s="177"/>
      <c r="E30" s="177"/>
      <c r="F30" s="177"/>
      <c r="G30" s="120"/>
      <c r="H30" s="120"/>
      <c r="I30" s="120"/>
      <c r="J30" s="147"/>
    </row>
    <row r="31" spans="1:10" ht="127.5">
      <c r="A31" s="111">
        <v>25</v>
      </c>
      <c r="B31" s="112" t="s">
        <v>694</v>
      </c>
      <c r="C31" s="112" t="s">
        <v>695</v>
      </c>
      <c r="D31" s="113">
        <v>4</v>
      </c>
      <c r="E31" s="112" t="s">
        <v>39</v>
      </c>
      <c r="F31" s="165">
        <v>0</v>
      </c>
      <c r="G31" s="165">
        <v>0</v>
      </c>
      <c r="H31" s="165">
        <f t="shared" ref="H31:H32" si="12">ROUND(D31*F31, 0)</f>
        <v>0</v>
      </c>
      <c r="I31" s="165">
        <f t="shared" ref="I31:I32" si="13">ROUND(D31*G31, 0)</f>
        <v>0</v>
      </c>
    </row>
    <row r="32" spans="1:10" ht="127.5">
      <c r="A32" s="111">
        <v>26</v>
      </c>
      <c r="B32" s="112" t="s">
        <v>696</v>
      </c>
      <c r="C32" s="112" t="s">
        <v>697</v>
      </c>
      <c r="D32" s="113">
        <v>12</v>
      </c>
      <c r="E32" s="112" t="s">
        <v>39</v>
      </c>
      <c r="F32" s="165">
        <v>0</v>
      </c>
      <c r="G32" s="165">
        <v>0</v>
      </c>
      <c r="H32" s="165">
        <f t="shared" si="12"/>
        <v>0</v>
      </c>
      <c r="I32" s="165">
        <f t="shared" si="13"/>
        <v>0</v>
      </c>
    </row>
    <row r="33" spans="1:10">
      <c r="A33" s="106"/>
      <c r="B33" s="107"/>
      <c r="C33" s="107" t="s">
        <v>332</v>
      </c>
      <c r="D33" s="108"/>
      <c r="E33" s="107"/>
      <c r="F33" s="108"/>
      <c r="G33" s="121"/>
      <c r="H33" s="121">
        <f>ROUND(SUM(H2:H32),0)</f>
        <v>0</v>
      </c>
      <c r="I33" s="121">
        <f>ROUND(SUM(I2:I32),0)</f>
        <v>0</v>
      </c>
      <c r="J33" s="147"/>
    </row>
  </sheetData>
  <mergeCells count="5">
    <mergeCell ref="A2:F2"/>
    <mergeCell ref="A6:F6"/>
    <mergeCell ref="A8:F8"/>
    <mergeCell ref="A17:F17"/>
    <mergeCell ref="A30:F30"/>
  </mergeCells>
  <printOptions gridLines="1"/>
  <pageMargins left="0.70866141732283472" right="0.70866141732283472" top="0.74803149606299213" bottom="0.74803149606299213" header="0.31496062992125984" footer="0.31496062992125984"/>
  <pageSetup paperSize="9" scale="91" fitToHeight="0" orientation="portrait" r:id="rId1"/>
  <headerFooter>
    <oddHeader>&amp;L03 GÁZELLÁTÁS</oddHead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9BA633-48E2-4193-8F54-6565A5515E49}">
  <sheetPr>
    <pageSetUpPr fitToPage="1"/>
  </sheetPr>
  <dimension ref="A1:E30"/>
  <sheetViews>
    <sheetView workbookViewId="0">
      <selection sqref="A1:E1"/>
    </sheetView>
  </sheetViews>
  <sheetFormatPr defaultColWidth="8.85546875" defaultRowHeight="16.5"/>
  <cols>
    <col min="1" max="1" width="4.28515625" style="157" bestFit="1" customWidth="1"/>
    <col min="2" max="2" width="30" style="157" bestFit="1" customWidth="1"/>
    <col min="3" max="3" width="11.85546875" style="157" bestFit="1" customWidth="1"/>
    <col min="4" max="5" width="10.28515625" style="157" bestFit="1" customWidth="1"/>
    <col min="6" max="250" width="8.85546875" style="157"/>
    <col min="251" max="251" width="37.42578125" style="157" bestFit="1" customWidth="1"/>
    <col min="252" max="252" width="10.28515625" style="157" customWidth="1"/>
    <col min="253" max="253" width="2.85546875" style="157" customWidth="1"/>
    <col min="254" max="254" width="10.28515625" style="157" customWidth="1"/>
    <col min="255" max="255" width="2.85546875" style="157" customWidth="1"/>
    <col min="256" max="256" width="10.28515625" style="157" customWidth="1"/>
    <col min="257" max="257" width="2.85546875" style="157" customWidth="1"/>
    <col min="258" max="258" width="4.28515625" style="157" customWidth="1"/>
    <col min="259" max="506" width="8.85546875" style="157"/>
    <col min="507" max="507" width="37.42578125" style="157" bestFit="1" customWidth="1"/>
    <col min="508" max="508" width="10.28515625" style="157" customWidth="1"/>
    <col min="509" max="509" width="2.85546875" style="157" customWidth="1"/>
    <col min="510" max="510" width="10.28515625" style="157" customWidth="1"/>
    <col min="511" max="511" width="2.85546875" style="157" customWidth="1"/>
    <col min="512" max="512" width="10.28515625" style="157" customWidth="1"/>
    <col min="513" max="513" width="2.85546875" style="157" customWidth="1"/>
    <col min="514" max="514" width="4.28515625" style="157" customWidth="1"/>
    <col min="515" max="762" width="8.85546875" style="157"/>
    <col min="763" max="763" width="37.42578125" style="157" bestFit="1" customWidth="1"/>
    <col min="764" max="764" width="10.28515625" style="157" customWidth="1"/>
    <col min="765" max="765" width="2.85546875" style="157" customWidth="1"/>
    <col min="766" max="766" width="10.28515625" style="157" customWidth="1"/>
    <col min="767" max="767" width="2.85546875" style="157" customWidth="1"/>
    <col min="768" max="768" width="10.28515625" style="157" customWidth="1"/>
    <col min="769" max="769" width="2.85546875" style="157" customWidth="1"/>
    <col min="770" max="770" width="4.28515625" style="157" customWidth="1"/>
    <col min="771" max="1018" width="8.85546875" style="157"/>
    <col min="1019" max="1019" width="37.42578125" style="157" bestFit="1" customWidth="1"/>
    <col min="1020" max="1020" width="10.28515625" style="157" customWidth="1"/>
    <col min="1021" max="1021" width="2.85546875" style="157" customWidth="1"/>
    <col min="1022" max="1022" width="10.28515625" style="157" customWidth="1"/>
    <col min="1023" max="1023" width="2.85546875" style="157" customWidth="1"/>
    <col min="1024" max="1024" width="10.28515625" style="157" customWidth="1"/>
    <col min="1025" max="1025" width="2.85546875" style="157" customWidth="1"/>
    <col min="1026" max="1026" width="4.28515625" style="157" customWidth="1"/>
    <col min="1027" max="1274" width="8.85546875" style="157"/>
    <col min="1275" max="1275" width="37.42578125" style="157" bestFit="1" customWidth="1"/>
    <col min="1276" max="1276" width="10.28515625" style="157" customWidth="1"/>
    <col min="1277" max="1277" width="2.85546875" style="157" customWidth="1"/>
    <col min="1278" max="1278" width="10.28515625" style="157" customWidth="1"/>
    <col min="1279" max="1279" width="2.85546875" style="157" customWidth="1"/>
    <col min="1280" max="1280" width="10.28515625" style="157" customWidth="1"/>
    <col min="1281" max="1281" width="2.85546875" style="157" customWidth="1"/>
    <col min="1282" max="1282" width="4.28515625" style="157" customWidth="1"/>
    <col min="1283" max="1530" width="8.85546875" style="157"/>
    <col min="1531" max="1531" width="37.42578125" style="157" bestFit="1" customWidth="1"/>
    <col min="1532" max="1532" width="10.28515625" style="157" customWidth="1"/>
    <col min="1533" max="1533" width="2.85546875" style="157" customWidth="1"/>
    <col min="1534" max="1534" width="10.28515625" style="157" customWidth="1"/>
    <col min="1535" max="1535" width="2.85546875" style="157" customWidth="1"/>
    <col min="1536" max="1536" width="10.28515625" style="157" customWidth="1"/>
    <col min="1537" max="1537" width="2.85546875" style="157" customWidth="1"/>
    <col min="1538" max="1538" width="4.28515625" style="157" customWidth="1"/>
    <col min="1539" max="1786" width="8.85546875" style="157"/>
    <col min="1787" max="1787" width="37.42578125" style="157" bestFit="1" customWidth="1"/>
    <col min="1788" max="1788" width="10.28515625" style="157" customWidth="1"/>
    <col min="1789" max="1789" width="2.85546875" style="157" customWidth="1"/>
    <col min="1790" max="1790" width="10.28515625" style="157" customWidth="1"/>
    <col min="1791" max="1791" width="2.85546875" style="157" customWidth="1"/>
    <col min="1792" max="1792" width="10.28515625" style="157" customWidth="1"/>
    <col min="1793" max="1793" width="2.85546875" style="157" customWidth="1"/>
    <col min="1794" max="1794" width="4.28515625" style="157" customWidth="1"/>
    <col min="1795" max="2042" width="8.85546875" style="157"/>
    <col min="2043" max="2043" width="37.42578125" style="157" bestFit="1" customWidth="1"/>
    <col min="2044" max="2044" width="10.28515625" style="157" customWidth="1"/>
    <col min="2045" max="2045" width="2.85546875" style="157" customWidth="1"/>
    <col min="2046" max="2046" width="10.28515625" style="157" customWidth="1"/>
    <col min="2047" max="2047" width="2.85546875" style="157" customWidth="1"/>
    <col min="2048" max="2048" width="10.28515625" style="157" customWidth="1"/>
    <col min="2049" max="2049" width="2.85546875" style="157" customWidth="1"/>
    <col min="2050" max="2050" width="4.28515625" style="157" customWidth="1"/>
    <col min="2051" max="2298" width="8.85546875" style="157"/>
    <col min="2299" max="2299" width="37.42578125" style="157" bestFit="1" customWidth="1"/>
    <col min="2300" max="2300" width="10.28515625" style="157" customWidth="1"/>
    <col min="2301" max="2301" width="2.85546875" style="157" customWidth="1"/>
    <col min="2302" max="2302" width="10.28515625" style="157" customWidth="1"/>
    <col min="2303" max="2303" width="2.85546875" style="157" customWidth="1"/>
    <col min="2304" max="2304" width="10.28515625" style="157" customWidth="1"/>
    <col min="2305" max="2305" width="2.85546875" style="157" customWidth="1"/>
    <col min="2306" max="2306" width="4.28515625" style="157" customWidth="1"/>
    <col min="2307" max="2554" width="8.85546875" style="157"/>
    <col min="2555" max="2555" width="37.42578125" style="157" bestFit="1" customWidth="1"/>
    <col min="2556" max="2556" width="10.28515625" style="157" customWidth="1"/>
    <col min="2557" max="2557" width="2.85546875" style="157" customWidth="1"/>
    <col min="2558" max="2558" width="10.28515625" style="157" customWidth="1"/>
    <col min="2559" max="2559" width="2.85546875" style="157" customWidth="1"/>
    <col min="2560" max="2560" width="10.28515625" style="157" customWidth="1"/>
    <col min="2561" max="2561" width="2.85546875" style="157" customWidth="1"/>
    <col min="2562" max="2562" width="4.28515625" style="157" customWidth="1"/>
    <col min="2563" max="2810" width="8.85546875" style="157"/>
    <col min="2811" max="2811" width="37.42578125" style="157" bestFit="1" customWidth="1"/>
    <col min="2812" max="2812" width="10.28515625" style="157" customWidth="1"/>
    <col min="2813" max="2813" width="2.85546875" style="157" customWidth="1"/>
    <col min="2814" max="2814" width="10.28515625" style="157" customWidth="1"/>
    <col min="2815" max="2815" width="2.85546875" style="157" customWidth="1"/>
    <col min="2816" max="2816" width="10.28515625" style="157" customWidth="1"/>
    <col min="2817" max="2817" width="2.85546875" style="157" customWidth="1"/>
    <col min="2818" max="2818" width="4.28515625" style="157" customWidth="1"/>
    <col min="2819" max="3066" width="8.85546875" style="157"/>
    <col min="3067" max="3067" width="37.42578125" style="157" bestFit="1" customWidth="1"/>
    <col min="3068" max="3068" width="10.28515625" style="157" customWidth="1"/>
    <col min="3069" max="3069" width="2.85546875" style="157" customWidth="1"/>
    <col min="3070" max="3070" width="10.28515625" style="157" customWidth="1"/>
    <col min="3071" max="3071" width="2.85546875" style="157" customWidth="1"/>
    <col min="3072" max="3072" width="10.28515625" style="157" customWidth="1"/>
    <col min="3073" max="3073" width="2.85546875" style="157" customWidth="1"/>
    <col min="3074" max="3074" width="4.28515625" style="157" customWidth="1"/>
    <col min="3075" max="3322" width="8.85546875" style="157"/>
    <col min="3323" max="3323" width="37.42578125" style="157" bestFit="1" customWidth="1"/>
    <col min="3324" max="3324" width="10.28515625" style="157" customWidth="1"/>
    <col min="3325" max="3325" width="2.85546875" style="157" customWidth="1"/>
    <col min="3326" max="3326" width="10.28515625" style="157" customWidth="1"/>
    <col min="3327" max="3327" width="2.85546875" style="157" customWidth="1"/>
    <col min="3328" max="3328" width="10.28515625" style="157" customWidth="1"/>
    <col min="3329" max="3329" width="2.85546875" style="157" customWidth="1"/>
    <col min="3330" max="3330" width="4.28515625" style="157" customWidth="1"/>
    <col min="3331" max="3578" width="8.85546875" style="157"/>
    <col min="3579" max="3579" width="37.42578125" style="157" bestFit="1" customWidth="1"/>
    <col min="3580" max="3580" width="10.28515625" style="157" customWidth="1"/>
    <col min="3581" max="3581" width="2.85546875" style="157" customWidth="1"/>
    <col min="3582" max="3582" width="10.28515625" style="157" customWidth="1"/>
    <col min="3583" max="3583" width="2.85546875" style="157" customWidth="1"/>
    <col min="3584" max="3584" width="10.28515625" style="157" customWidth="1"/>
    <col min="3585" max="3585" width="2.85546875" style="157" customWidth="1"/>
    <col min="3586" max="3586" width="4.28515625" style="157" customWidth="1"/>
    <col min="3587" max="3834" width="8.85546875" style="157"/>
    <col min="3835" max="3835" width="37.42578125" style="157" bestFit="1" customWidth="1"/>
    <col min="3836" max="3836" width="10.28515625" style="157" customWidth="1"/>
    <col min="3837" max="3837" width="2.85546875" style="157" customWidth="1"/>
    <col min="3838" max="3838" width="10.28515625" style="157" customWidth="1"/>
    <col min="3839" max="3839" width="2.85546875" style="157" customWidth="1"/>
    <col min="3840" max="3840" width="10.28515625" style="157" customWidth="1"/>
    <col min="3841" max="3841" width="2.85546875" style="157" customWidth="1"/>
    <col min="3842" max="3842" width="4.28515625" style="157" customWidth="1"/>
    <col min="3843" max="4090" width="8.85546875" style="157"/>
    <col min="4091" max="4091" width="37.42578125" style="157" bestFit="1" customWidth="1"/>
    <col min="4092" max="4092" width="10.28515625" style="157" customWidth="1"/>
    <col min="4093" max="4093" width="2.85546875" style="157" customWidth="1"/>
    <col min="4094" max="4094" width="10.28515625" style="157" customWidth="1"/>
    <col min="4095" max="4095" width="2.85546875" style="157" customWidth="1"/>
    <col min="4096" max="4096" width="10.28515625" style="157" customWidth="1"/>
    <col min="4097" max="4097" width="2.85546875" style="157" customWidth="1"/>
    <col min="4098" max="4098" width="4.28515625" style="157" customWidth="1"/>
    <col min="4099" max="4346" width="8.85546875" style="157"/>
    <col min="4347" max="4347" width="37.42578125" style="157" bestFit="1" customWidth="1"/>
    <col min="4348" max="4348" width="10.28515625" style="157" customWidth="1"/>
    <col min="4349" max="4349" width="2.85546875" style="157" customWidth="1"/>
    <col min="4350" max="4350" width="10.28515625" style="157" customWidth="1"/>
    <col min="4351" max="4351" width="2.85546875" style="157" customWidth="1"/>
    <col min="4352" max="4352" width="10.28515625" style="157" customWidth="1"/>
    <col min="4353" max="4353" width="2.85546875" style="157" customWidth="1"/>
    <col min="4354" max="4354" width="4.28515625" style="157" customWidth="1"/>
    <col min="4355" max="4602" width="8.85546875" style="157"/>
    <col min="4603" max="4603" width="37.42578125" style="157" bestFit="1" customWidth="1"/>
    <col min="4604" max="4604" width="10.28515625" style="157" customWidth="1"/>
    <col min="4605" max="4605" width="2.85546875" style="157" customWidth="1"/>
    <col min="4606" max="4606" width="10.28515625" style="157" customWidth="1"/>
    <col min="4607" max="4607" width="2.85546875" style="157" customWidth="1"/>
    <col min="4608" max="4608" width="10.28515625" style="157" customWidth="1"/>
    <col min="4609" max="4609" width="2.85546875" style="157" customWidth="1"/>
    <col min="4610" max="4610" width="4.28515625" style="157" customWidth="1"/>
    <col min="4611" max="4858" width="8.85546875" style="157"/>
    <col min="4859" max="4859" width="37.42578125" style="157" bestFit="1" customWidth="1"/>
    <col min="4860" max="4860" width="10.28515625" style="157" customWidth="1"/>
    <col min="4861" max="4861" width="2.85546875" style="157" customWidth="1"/>
    <col min="4862" max="4862" width="10.28515625" style="157" customWidth="1"/>
    <col min="4863" max="4863" width="2.85546875" style="157" customWidth="1"/>
    <col min="4864" max="4864" width="10.28515625" style="157" customWidth="1"/>
    <col min="4865" max="4865" width="2.85546875" style="157" customWidth="1"/>
    <col min="4866" max="4866" width="4.28515625" style="157" customWidth="1"/>
    <col min="4867" max="5114" width="8.85546875" style="157"/>
    <col min="5115" max="5115" width="37.42578125" style="157" bestFit="1" customWidth="1"/>
    <col min="5116" max="5116" width="10.28515625" style="157" customWidth="1"/>
    <col min="5117" max="5117" width="2.85546875" style="157" customWidth="1"/>
    <col min="5118" max="5118" width="10.28515625" style="157" customWidth="1"/>
    <col min="5119" max="5119" width="2.85546875" style="157" customWidth="1"/>
    <col min="5120" max="5120" width="10.28515625" style="157" customWidth="1"/>
    <col min="5121" max="5121" width="2.85546875" style="157" customWidth="1"/>
    <col min="5122" max="5122" width="4.28515625" style="157" customWidth="1"/>
    <col min="5123" max="5370" width="8.85546875" style="157"/>
    <col min="5371" max="5371" width="37.42578125" style="157" bestFit="1" customWidth="1"/>
    <col min="5372" max="5372" width="10.28515625" style="157" customWidth="1"/>
    <col min="5373" max="5373" width="2.85546875" style="157" customWidth="1"/>
    <col min="5374" max="5374" width="10.28515625" style="157" customWidth="1"/>
    <col min="5375" max="5375" width="2.85546875" style="157" customWidth="1"/>
    <col min="5376" max="5376" width="10.28515625" style="157" customWidth="1"/>
    <col min="5377" max="5377" width="2.85546875" style="157" customWidth="1"/>
    <col min="5378" max="5378" width="4.28515625" style="157" customWidth="1"/>
    <col min="5379" max="5626" width="8.85546875" style="157"/>
    <col min="5627" max="5627" width="37.42578125" style="157" bestFit="1" customWidth="1"/>
    <col min="5628" max="5628" width="10.28515625" style="157" customWidth="1"/>
    <col min="5629" max="5629" width="2.85546875" style="157" customWidth="1"/>
    <col min="5630" max="5630" width="10.28515625" style="157" customWidth="1"/>
    <col min="5631" max="5631" width="2.85546875" style="157" customWidth="1"/>
    <col min="5632" max="5632" width="10.28515625" style="157" customWidth="1"/>
    <col min="5633" max="5633" width="2.85546875" style="157" customWidth="1"/>
    <col min="5634" max="5634" width="4.28515625" style="157" customWidth="1"/>
    <col min="5635" max="5882" width="8.85546875" style="157"/>
    <col min="5883" max="5883" width="37.42578125" style="157" bestFit="1" customWidth="1"/>
    <col min="5884" max="5884" width="10.28515625" style="157" customWidth="1"/>
    <col min="5885" max="5885" width="2.85546875" style="157" customWidth="1"/>
    <col min="5886" max="5886" width="10.28515625" style="157" customWidth="1"/>
    <col min="5887" max="5887" width="2.85546875" style="157" customWidth="1"/>
    <col min="5888" max="5888" width="10.28515625" style="157" customWidth="1"/>
    <col min="5889" max="5889" width="2.85546875" style="157" customWidth="1"/>
    <col min="5890" max="5890" width="4.28515625" style="157" customWidth="1"/>
    <col min="5891" max="6138" width="8.85546875" style="157"/>
    <col min="6139" max="6139" width="37.42578125" style="157" bestFit="1" customWidth="1"/>
    <col min="6140" max="6140" width="10.28515625" style="157" customWidth="1"/>
    <col min="6141" max="6141" width="2.85546875" style="157" customWidth="1"/>
    <col min="6142" max="6142" width="10.28515625" style="157" customWidth="1"/>
    <col min="6143" max="6143" width="2.85546875" style="157" customWidth="1"/>
    <col min="6144" max="6144" width="10.28515625" style="157" customWidth="1"/>
    <col min="6145" max="6145" width="2.85546875" style="157" customWidth="1"/>
    <col min="6146" max="6146" width="4.28515625" style="157" customWidth="1"/>
    <col min="6147" max="6394" width="8.85546875" style="157"/>
    <col min="6395" max="6395" width="37.42578125" style="157" bestFit="1" customWidth="1"/>
    <col min="6396" max="6396" width="10.28515625" style="157" customWidth="1"/>
    <col min="6397" max="6397" width="2.85546875" style="157" customWidth="1"/>
    <col min="6398" max="6398" width="10.28515625" style="157" customWidth="1"/>
    <col min="6399" max="6399" width="2.85546875" style="157" customWidth="1"/>
    <col min="6400" max="6400" width="10.28515625" style="157" customWidth="1"/>
    <col min="6401" max="6401" width="2.85546875" style="157" customWidth="1"/>
    <col min="6402" max="6402" width="4.28515625" style="157" customWidth="1"/>
    <col min="6403" max="6650" width="8.85546875" style="157"/>
    <col min="6651" max="6651" width="37.42578125" style="157" bestFit="1" customWidth="1"/>
    <col min="6652" max="6652" width="10.28515625" style="157" customWidth="1"/>
    <col min="6653" max="6653" width="2.85546875" style="157" customWidth="1"/>
    <col min="6654" max="6654" width="10.28515625" style="157" customWidth="1"/>
    <col min="6655" max="6655" width="2.85546875" style="157" customWidth="1"/>
    <col min="6656" max="6656" width="10.28515625" style="157" customWidth="1"/>
    <col min="6657" max="6657" width="2.85546875" style="157" customWidth="1"/>
    <col min="6658" max="6658" width="4.28515625" style="157" customWidth="1"/>
    <col min="6659" max="6906" width="8.85546875" style="157"/>
    <col min="6907" max="6907" width="37.42578125" style="157" bestFit="1" customWidth="1"/>
    <col min="6908" max="6908" width="10.28515625" style="157" customWidth="1"/>
    <col min="6909" max="6909" width="2.85546875" style="157" customWidth="1"/>
    <col min="6910" max="6910" width="10.28515625" style="157" customWidth="1"/>
    <col min="6911" max="6911" width="2.85546875" style="157" customWidth="1"/>
    <col min="6912" max="6912" width="10.28515625" style="157" customWidth="1"/>
    <col min="6913" max="6913" width="2.85546875" style="157" customWidth="1"/>
    <col min="6914" max="6914" width="4.28515625" style="157" customWidth="1"/>
    <col min="6915" max="7162" width="8.85546875" style="157"/>
    <col min="7163" max="7163" width="37.42578125" style="157" bestFit="1" customWidth="1"/>
    <col min="7164" max="7164" width="10.28515625" style="157" customWidth="1"/>
    <col min="7165" max="7165" width="2.85546875" style="157" customWidth="1"/>
    <col min="7166" max="7166" width="10.28515625" style="157" customWidth="1"/>
    <col min="7167" max="7167" width="2.85546875" style="157" customWidth="1"/>
    <col min="7168" max="7168" width="10.28515625" style="157" customWidth="1"/>
    <col min="7169" max="7169" width="2.85546875" style="157" customWidth="1"/>
    <col min="7170" max="7170" width="4.28515625" style="157" customWidth="1"/>
    <col min="7171" max="7418" width="8.85546875" style="157"/>
    <col min="7419" max="7419" width="37.42578125" style="157" bestFit="1" customWidth="1"/>
    <col min="7420" max="7420" width="10.28515625" style="157" customWidth="1"/>
    <col min="7421" max="7421" width="2.85546875" style="157" customWidth="1"/>
    <col min="7422" max="7422" width="10.28515625" style="157" customWidth="1"/>
    <col min="7423" max="7423" width="2.85546875" style="157" customWidth="1"/>
    <col min="7424" max="7424" width="10.28515625" style="157" customWidth="1"/>
    <col min="7425" max="7425" width="2.85546875" style="157" customWidth="1"/>
    <col min="7426" max="7426" width="4.28515625" style="157" customWidth="1"/>
    <col min="7427" max="7674" width="8.85546875" style="157"/>
    <col min="7675" max="7675" width="37.42578125" style="157" bestFit="1" customWidth="1"/>
    <col min="7676" max="7676" width="10.28515625" style="157" customWidth="1"/>
    <col min="7677" max="7677" width="2.85546875" style="157" customWidth="1"/>
    <col min="7678" max="7678" width="10.28515625" style="157" customWidth="1"/>
    <col min="7679" max="7679" width="2.85546875" style="157" customWidth="1"/>
    <col min="7680" max="7680" width="10.28515625" style="157" customWidth="1"/>
    <col min="7681" max="7681" width="2.85546875" style="157" customWidth="1"/>
    <col min="7682" max="7682" width="4.28515625" style="157" customWidth="1"/>
    <col min="7683" max="7930" width="8.85546875" style="157"/>
    <col min="7931" max="7931" width="37.42578125" style="157" bestFit="1" customWidth="1"/>
    <col min="7932" max="7932" width="10.28515625" style="157" customWidth="1"/>
    <col min="7933" max="7933" width="2.85546875" style="157" customWidth="1"/>
    <col min="7934" max="7934" width="10.28515625" style="157" customWidth="1"/>
    <col min="7935" max="7935" width="2.85546875" style="157" customWidth="1"/>
    <col min="7936" max="7936" width="10.28515625" style="157" customWidth="1"/>
    <col min="7937" max="7937" width="2.85546875" style="157" customWidth="1"/>
    <col min="7938" max="7938" width="4.28515625" style="157" customWidth="1"/>
    <col min="7939" max="8186" width="8.85546875" style="157"/>
    <col min="8187" max="8187" width="37.42578125" style="157" bestFit="1" customWidth="1"/>
    <col min="8188" max="8188" width="10.28515625" style="157" customWidth="1"/>
    <col min="8189" max="8189" width="2.85546875" style="157" customWidth="1"/>
    <col min="8190" max="8190" width="10.28515625" style="157" customWidth="1"/>
    <col min="8191" max="8191" width="2.85546875" style="157" customWidth="1"/>
    <col min="8192" max="8192" width="10.28515625" style="157" customWidth="1"/>
    <col min="8193" max="8193" width="2.85546875" style="157" customWidth="1"/>
    <col min="8194" max="8194" width="4.28515625" style="157" customWidth="1"/>
    <col min="8195" max="8442" width="8.85546875" style="157"/>
    <col min="8443" max="8443" width="37.42578125" style="157" bestFit="1" customWidth="1"/>
    <col min="8444" max="8444" width="10.28515625" style="157" customWidth="1"/>
    <col min="8445" max="8445" width="2.85546875" style="157" customWidth="1"/>
    <col min="8446" max="8446" width="10.28515625" style="157" customWidth="1"/>
    <col min="8447" max="8447" width="2.85546875" style="157" customWidth="1"/>
    <col min="8448" max="8448" width="10.28515625" style="157" customWidth="1"/>
    <col min="8449" max="8449" width="2.85546875" style="157" customWidth="1"/>
    <col min="8450" max="8450" width="4.28515625" style="157" customWidth="1"/>
    <col min="8451" max="8698" width="8.85546875" style="157"/>
    <col min="8699" max="8699" width="37.42578125" style="157" bestFit="1" customWidth="1"/>
    <col min="8700" max="8700" width="10.28515625" style="157" customWidth="1"/>
    <col min="8701" max="8701" width="2.85546875" style="157" customWidth="1"/>
    <col min="8702" max="8702" width="10.28515625" style="157" customWidth="1"/>
    <col min="8703" max="8703" width="2.85546875" style="157" customWidth="1"/>
    <col min="8704" max="8704" width="10.28515625" style="157" customWidth="1"/>
    <col min="8705" max="8705" width="2.85546875" style="157" customWidth="1"/>
    <col min="8706" max="8706" width="4.28515625" style="157" customWidth="1"/>
    <col min="8707" max="8954" width="8.85546875" style="157"/>
    <col min="8955" max="8955" width="37.42578125" style="157" bestFit="1" customWidth="1"/>
    <col min="8956" max="8956" width="10.28515625" style="157" customWidth="1"/>
    <col min="8957" max="8957" width="2.85546875" style="157" customWidth="1"/>
    <col min="8958" max="8958" width="10.28515625" style="157" customWidth="1"/>
    <col min="8959" max="8959" width="2.85546875" style="157" customWidth="1"/>
    <col min="8960" max="8960" width="10.28515625" style="157" customWidth="1"/>
    <col min="8961" max="8961" width="2.85546875" style="157" customWidth="1"/>
    <col min="8962" max="8962" width="4.28515625" style="157" customWidth="1"/>
    <col min="8963" max="9210" width="8.85546875" style="157"/>
    <col min="9211" max="9211" width="37.42578125" style="157" bestFit="1" customWidth="1"/>
    <col min="9212" max="9212" width="10.28515625" style="157" customWidth="1"/>
    <col min="9213" max="9213" width="2.85546875" style="157" customWidth="1"/>
    <col min="9214" max="9214" width="10.28515625" style="157" customWidth="1"/>
    <col min="9215" max="9215" width="2.85546875" style="157" customWidth="1"/>
    <col min="9216" max="9216" width="10.28515625" style="157" customWidth="1"/>
    <col min="9217" max="9217" width="2.85546875" style="157" customWidth="1"/>
    <col min="9218" max="9218" width="4.28515625" style="157" customWidth="1"/>
    <col min="9219" max="9466" width="8.85546875" style="157"/>
    <col min="9467" max="9467" width="37.42578125" style="157" bestFit="1" customWidth="1"/>
    <col min="9468" max="9468" width="10.28515625" style="157" customWidth="1"/>
    <col min="9469" max="9469" width="2.85546875" style="157" customWidth="1"/>
    <col min="9470" max="9470" width="10.28515625" style="157" customWidth="1"/>
    <col min="9471" max="9471" width="2.85546875" style="157" customWidth="1"/>
    <col min="9472" max="9472" width="10.28515625" style="157" customWidth="1"/>
    <col min="9473" max="9473" width="2.85546875" style="157" customWidth="1"/>
    <col min="9474" max="9474" width="4.28515625" style="157" customWidth="1"/>
    <col min="9475" max="9722" width="8.85546875" style="157"/>
    <col min="9723" max="9723" width="37.42578125" style="157" bestFit="1" customWidth="1"/>
    <col min="9724" max="9724" width="10.28515625" style="157" customWidth="1"/>
    <col min="9725" max="9725" width="2.85546875" style="157" customWidth="1"/>
    <col min="9726" max="9726" width="10.28515625" style="157" customWidth="1"/>
    <col min="9727" max="9727" width="2.85546875" style="157" customWidth="1"/>
    <col min="9728" max="9728" width="10.28515625" style="157" customWidth="1"/>
    <col min="9729" max="9729" width="2.85546875" style="157" customWidth="1"/>
    <col min="9730" max="9730" width="4.28515625" style="157" customWidth="1"/>
    <col min="9731" max="9978" width="8.85546875" style="157"/>
    <col min="9979" max="9979" width="37.42578125" style="157" bestFit="1" customWidth="1"/>
    <col min="9980" max="9980" width="10.28515625" style="157" customWidth="1"/>
    <col min="9981" max="9981" width="2.85546875" style="157" customWidth="1"/>
    <col min="9982" max="9982" width="10.28515625" style="157" customWidth="1"/>
    <col min="9983" max="9983" width="2.85546875" style="157" customWidth="1"/>
    <col min="9984" max="9984" width="10.28515625" style="157" customWidth="1"/>
    <col min="9985" max="9985" width="2.85546875" style="157" customWidth="1"/>
    <col min="9986" max="9986" width="4.28515625" style="157" customWidth="1"/>
    <col min="9987" max="10234" width="8.85546875" style="157"/>
    <col min="10235" max="10235" width="37.42578125" style="157" bestFit="1" customWidth="1"/>
    <col min="10236" max="10236" width="10.28515625" style="157" customWidth="1"/>
    <col min="10237" max="10237" width="2.85546875" style="157" customWidth="1"/>
    <col min="10238" max="10238" width="10.28515625" style="157" customWidth="1"/>
    <col min="10239" max="10239" width="2.85546875" style="157" customWidth="1"/>
    <col min="10240" max="10240" width="10.28515625" style="157" customWidth="1"/>
    <col min="10241" max="10241" width="2.85546875" style="157" customWidth="1"/>
    <col min="10242" max="10242" width="4.28515625" style="157" customWidth="1"/>
    <col min="10243" max="10490" width="8.85546875" style="157"/>
    <col min="10491" max="10491" width="37.42578125" style="157" bestFit="1" customWidth="1"/>
    <col min="10492" max="10492" width="10.28515625" style="157" customWidth="1"/>
    <col min="10493" max="10493" width="2.85546875" style="157" customWidth="1"/>
    <col min="10494" max="10494" width="10.28515625" style="157" customWidth="1"/>
    <col min="10495" max="10495" width="2.85546875" style="157" customWidth="1"/>
    <col min="10496" max="10496" width="10.28515625" style="157" customWidth="1"/>
    <col min="10497" max="10497" width="2.85546875" style="157" customWidth="1"/>
    <col min="10498" max="10498" width="4.28515625" style="157" customWidth="1"/>
    <col min="10499" max="10746" width="8.85546875" style="157"/>
    <col min="10747" max="10747" width="37.42578125" style="157" bestFit="1" customWidth="1"/>
    <col min="10748" max="10748" width="10.28515625" style="157" customWidth="1"/>
    <col min="10749" max="10749" width="2.85546875" style="157" customWidth="1"/>
    <col min="10750" max="10750" width="10.28515625" style="157" customWidth="1"/>
    <col min="10751" max="10751" width="2.85546875" style="157" customWidth="1"/>
    <col min="10752" max="10752" width="10.28515625" style="157" customWidth="1"/>
    <col min="10753" max="10753" width="2.85546875" style="157" customWidth="1"/>
    <col min="10754" max="10754" width="4.28515625" style="157" customWidth="1"/>
    <col min="10755" max="11002" width="8.85546875" style="157"/>
    <col min="11003" max="11003" width="37.42578125" style="157" bestFit="1" customWidth="1"/>
    <col min="11004" max="11004" width="10.28515625" style="157" customWidth="1"/>
    <col min="11005" max="11005" width="2.85546875" style="157" customWidth="1"/>
    <col min="11006" max="11006" width="10.28515625" style="157" customWidth="1"/>
    <col min="11007" max="11007" width="2.85546875" style="157" customWidth="1"/>
    <col min="11008" max="11008" width="10.28515625" style="157" customWidth="1"/>
    <col min="11009" max="11009" width="2.85546875" style="157" customWidth="1"/>
    <col min="11010" max="11010" width="4.28515625" style="157" customWidth="1"/>
    <col min="11011" max="11258" width="8.85546875" style="157"/>
    <col min="11259" max="11259" width="37.42578125" style="157" bestFit="1" customWidth="1"/>
    <col min="11260" max="11260" width="10.28515625" style="157" customWidth="1"/>
    <col min="11261" max="11261" width="2.85546875" style="157" customWidth="1"/>
    <col min="11262" max="11262" width="10.28515625" style="157" customWidth="1"/>
    <col min="11263" max="11263" width="2.85546875" style="157" customWidth="1"/>
    <col min="11264" max="11264" width="10.28515625" style="157" customWidth="1"/>
    <col min="11265" max="11265" width="2.85546875" style="157" customWidth="1"/>
    <col min="11266" max="11266" width="4.28515625" style="157" customWidth="1"/>
    <col min="11267" max="11514" width="8.85546875" style="157"/>
    <col min="11515" max="11515" width="37.42578125" style="157" bestFit="1" customWidth="1"/>
    <col min="11516" max="11516" width="10.28515625" style="157" customWidth="1"/>
    <col min="11517" max="11517" width="2.85546875" style="157" customWidth="1"/>
    <col min="11518" max="11518" width="10.28515625" style="157" customWidth="1"/>
    <col min="11519" max="11519" width="2.85546875" style="157" customWidth="1"/>
    <col min="11520" max="11520" width="10.28515625" style="157" customWidth="1"/>
    <col min="11521" max="11521" width="2.85546875" style="157" customWidth="1"/>
    <col min="11522" max="11522" width="4.28515625" style="157" customWidth="1"/>
    <col min="11523" max="11770" width="8.85546875" style="157"/>
    <col min="11771" max="11771" width="37.42578125" style="157" bestFit="1" customWidth="1"/>
    <col min="11772" max="11772" width="10.28515625" style="157" customWidth="1"/>
    <col min="11773" max="11773" width="2.85546875" style="157" customWidth="1"/>
    <col min="11774" max="11774" width="10.28515625" style="157" customWidth="1"/>
    <col min="11775" max="11775" width="2.85546875" style="157" customWidth="1"/>
    <col min="11776" max="11776" width="10.28515625" style="157" customWidth="1"/>
    <col min="11777" max="11777" width="2.85546875" style="157" customWidth="1"/>
    <col min="11778" max="11778" width="4.28515625" style="157" customWidth="1"/>
    <col min="11779" max="12026" width="8.85546875" style="157"/>
    <col min="12027" max="12027" width="37.42578125" style="157" bestFit="1" customWidth="1"/>
    <col min="12028" max="12028" width="10.28515625" style="157" customWidth="1"/>
    <col min="12029" max="12029" width="2.85546875" style="157" customWidth="1"/>
    <col min="12030" max="12030" width="10.28515625" style="157" customWidth="1"/>
    <col min="12031" max="12031" width="2.85546875" style="157" customWidth="1"/>
    <col min="12032" max="12032" width="10.28515625" style="157" customWidth="1"/>
    <col min="12033" max="12033" width="2.85546875" style="157" customWidth="1"/>
    <col min="12034" max="12034" width="4.28515625" style="157" customWidth="1"/>
    <col min="12035" max="12282" width="8.85546875" style="157"/>
    <col min="12283" max="12283" width="37.42578125" style="157" bestFit="1" customWidth="1"/>
    <col min="12284" max="12284" width="10.28515625" style="157" customWidth="1"/>
    <col min="12285" max="12285" width="2.85546875" style="157" customWidth="1"/>
    <col min="12286" max="12286" width="10.28515625" style="157" customWidth="1"/>
    <col min="12287" max="12287" width="2.85546875" style="157" customWidth="1"/>
    <col min="12288" max="12288" width="10.28515625" style="157" customWidth="1"/>
    <col min="12289" max="12289" width="2.85546875" style="157" customWidth="1"/>
    <col min="12290" max="12290" width="4.28515625" style="157" customWidth="1"/>
    <col min="12291" max="12538" width="8.85546875" style="157"/>
    <col min="12539" max="12539" width="37.42578125" style="157" bestFit="1" customWidth="1"/>
    <col min="12540" max="12540" width="10.28515625" style="157" customWidth="1"/>
    <col min="12541" max="12541" width="2.85546875" style="157" customWidth="1"/>
    <col min="12542" max="12542" width="10.28515625" style="157" customWidth="1"/>
    <col min="12543" max="12543" width="2.85546875" style="157" customWidth="1"/>
    <col min="12544" max="12544" width="10.28515625" style="157" customWidth="1"/>
    <col min="12545" max="12545" width="2.85546875" style="157" customWidth="1"/>
    <col min="12546" max="12546" width="4.28515625" style="157" customWidth="1"/>
    <col min="12547" max="12794" width="8.85546875" style="157"/>
    <col min="12795" max="12795" width="37.42578125" style="157" bestFit="1" customWidth="1"/>
    <col min="12796" max="12796" width="10.28515625" style="157" customWidth="1"/>
    <col min="12797" max="12797" width="2.85546875" style="157" customWidth="1"/>
    <col min="12798" max="12798" width="10.28515625" style="157" customWidth="1"/>
    <col min="12799" max="12799" width="2.85546875" style="157" customWidth="1"/>
    <col min="12800" max="12800" width="10.28515625" style="157" customWidth="1"/>
    <col min="12801" max="12801" width="2.85546875" style="157" customWidth="1"/>
    <col min="12802" max="12802" width="4.28515625" style="157" customWidth="1"/>
    <col min="12803" max="13050" width="8.85546875" style="157"/>
    <col min="13051" max="13051" width="37.42578125" style="157" bestFit="1" customWidth="1"/>
    <col min="13052" max="13052" width="10.28515625" style="157" customWidth="1"/>
    <col min="13053" max="13053" width="2.85546875" style="157" customWidth="1"/>
    <col min="13054" max="13054" width="10.28515625" style="157" customWidth="1"/>
    <col min="13055" max="13055" width="2.85546875" style="157" customWidth="1"/>
    <col min="13056" max="13056" width="10.28515625" style="157" customWidth="1"/>
    <col min="13057" max="13057" width="2.85546875" style="157" customWidth="1"/>
    <col min="13058" max="13058" width="4.28515625" style="157" customWidth="1"/>
    <col min="13059" max="13306" width="8.85546875" style="157"/>
    <col min="13307" max="13307" width="37.42578125" style="157" bestFit="1" customWidth="1"/>
    <col min="13308" max="13308" width="10.28515625" style="157" customWidth="1"/>
    <col min="13309" max="13309" width="2.85546875" style="157" customWidth="1"/>
    <col min="13310" max="13310" width="10.28515625" style="157" customWidth="1"/>
    <col min="13311" max="13311" width="2.85546875" style="157" customWidth="1"/>
    <col min="13312" max="13312" width="10.28515625" style="157" customWidth="1"/>
    <col min="13313" max="13313" width="2.85546875" style="157" customWidth="1"/>
    <col min="13314" max="13314" width="4.28515625" style="157" customWidth="1"/>
    <col min="13315" max="13562" width="8.85546875" style="157"/>
    <col min="13563" max="13563" width="37.42578125" style="157" bestFit="1" customWidth="1"/>
    <col min="13564" max="13564" width="10.28515625" style="157" customWidth="1"/>
    <col min="13565" max="13565" width="2.85546875" style="157" customWidth="1"/>
    <col min="13566" max="13566" width="10.28515625" style="157" customWidth="1"/>
    <col min="13567" max="13567" width="2.85546875" style="157" customWidth="1"/>
    <col min="13568" max="13568" width="10.28515625" style="157" customWidth="1"/>
    <col min="13569" max="13569" width="2.85546875" style="157" customWidth="1"/>
    <col min="13570" max="13570" width="4.28515625" style="157" customWidth="1"/>
    <col min="13571" max="13818" width="8.85546875" style="157"/>
    <col min="13819" max="13819" width="37.42578125" style="157" bestFit="1" customWidth="1"/>
    <col min="13820" max="13820" width="10.28515625" style="157" customWidth="1"/>
    <col min="13821" max="13821" width="2.85546875" style="157" customWidth="1"/>
    <col min="13822" max="13822" width="10.28515625" style="157" customWidth="1"/>
    <col min="13823" max="13823" width="2.85546875" style="157" customWidth="1"/>
    <col min="13824" max="13824" width="10.28515625" style="157" customWidth="1"/>
    <col min="13825" max="13825" width="2.85546875" style="157" customWidth="1"/>
    <col min="13826" max="13826" width="4.28515625" style="157" customWidth="1"/>
    <col min="13827" max="14074" width="8.85546875" style="157"/>
    <col min="14075" max="14075" width="37.42578125" style="157" bestFit="1" customWidth="1"/>
    <col min="14076" max="14076" width="10.28515625" style="157" customWidth="1"/>
    <col min="14077" max="14077" width="2.85546875" style="157" customWidth="1"/>
    <col min="14078" max="14078" width="10.28515625" style="157" customWidth="1"/>
    <col min="14079" max="14079" width="2.85546875" style="157" customWidth="1"/>
    <col min="14080" max="14080" width="10.28515625" style="157" customWidth="1"/>
    <col min="14081" max="14081" width="2.85546875" style="157" customWidth="1"/>
    <col min="14082" max="14082" width="4.28515625" style="157" customWidth="1"/>
    <col min="14083" max="14330" width="8.85546875" style="157"/>
    <col min="14331" max="14331" width="37.42578125" style="157" bestFit="1" customWidth="1"/>
    <col min="14332" max="14332" width="10.28515625" style="157" customWidth="1"/>
    <col min="14333" max="14333" width="2.85546875" style="157" customWidth="1"/>
    <col min="14334" max="14334" width="10.28515625" style="157" customWidth="1"/>
    <col min="14335" max="14335" width="2.85546875" style="157" customWidth="1"/>
    <col min="14336" max="14336" width="10.28515625" style="157" customWidth="1"/>
    <col min="14337" max="14337" width="2.85546875" style="157" customWidth="1"/>
    <col min="14338" max="14338" width="4.28515625" style="157" customWidth="1"/>
    <col min="14339" max="14586" width="8.85546875" style="157"/>
    <col min="14587" max="14587" width="37.42578125" style="157" bestFit="1" customWidth="1"/>
    <col min="14588" max="14588" width="10.28515625" style="157" customWidth="1"/>
    <col min="14589" max="14589" width="2.85546875" style="157" customWidth="1"/>
    <col min="14590" max="14590" width="10.28515625" style="157" customWidth="1"/>
    <col min="14591" max="14591" width="2.85546875" style="157" customWidth="1"/>
    <col min="14592" max="14592" width="10.28515625" style="157" customWidth="1"/>
    <col min="14593" max="14593" width="2.85546875" style="157" customWidth="1"/>
    <col min="14594" max="14594" width="4.28515625" style="157" customWidth="1"/>
    <col min="14595" max="14842" width="8.85546875" style="157"/>
    <col min="14843" max="14843" width="37.42578125" style="157" bestFit="1" customWidth="1"/>
    <col min="14844" max="14844" width="10.28515625" style="157" customWidth="1"/>
    <col min="14845" max="14845" width="2.85546875" style="157" customWidth="1"/>
    <col min="14846" max="14846" width="10.28515625" style="157" customWidth="1"/>
    <col min="14847" max="14847" width="2.85546875" style="157" customWidth="1"/>
    <col min="14848" max="14848" width="10.28515625" style="157" customWidth="1"/>
    <col min="14849" max="14849" width="2.85546875" style="157" customWidth="1"/>
    <col min="14850" max="14850" width="4.28515625" style="157" customWidth="1"/>
    <col min="14851" max="15098" width="8.85546875" style="157"/>
    <col min="15099" max="15099" width="37.42578125" style="157" bestFit="1" customWidth="1"/>
    <col min="15100" max="15100" width="10.28515625" style="157" customWidth="1"/>
    <col min="15101" max="15101" width="2.85546875" style="157" customWidth="1"/>
    <col min="15102" max="15102" width="10.28515625" style="157" customWidth="1"/>
    <col min="15103" max="15103" width="2.85546875" style="157" customWidth="1"/>
    <col min="15104" max="15104" width="10.28515625" style="157" customWidth="1"/>
    <col min="15105" max="15105" width="2.85546875" style="157" customWidth="1"/>
    <col min="15106" max="15106" width="4.28515625" style="157" customWidth="1"/>
    <col min="15107" max="15354" width="8.85546875" style="157"/>
    <col min="15355" max="15355" width="37.42578125" style="157" bestFit="1" customWidth="1"/>
    <col min="15356" max="15356" width="10.28515625" style="157" customWidth="1"/>
    <col min="15357" max="15357" width="2.85546875" style="157" customWidth="1"/>
    <col min="15358" max="15358" width="10.28515625" style="157" customWidth="1"/>
    <col min="15359" max="15359" width="2.85546875" style="157" customWidth="1"/>
    <col min="15360" max="15360" width="10.28515625" style="157" customWidth="1"/>
    <col min="15361" max="15361" width="2.85546875" style="157" customWidth="1"/>
    <col min="15362" max="15362" width="4.28515625" style="157" customWidth="1"/>
    <col min="15363" max="15610" width="8.85546875" style="157"/>
    <col min="15611" max="15611" width="37.42578125" style="157" bestFit="1" customWidth="1"/>
    <col min="15612" max="15612" width="10.28515625" style="157" customWidth="1"/>
    <col min="15613" max="15613" width="2.85546875" style="157" customWidth="1"/>
    <col min="15614" max="15614" width="10.28515625" style="157" customWidth="1"/>
    <col min="15615" max="15615" width="2.85546875" style="157" customWidth="1"/>
    <col min="15616" max="15616" width="10.28515625" style="157" customWidth="1"/>
    <col min="15617" max="15617" width="2.85546875" style="157" customWidth="1"/>
    <col min="15618" max="15618" width="4.28515625" style="157" customWidth="1"/>
    <col min="15619" max="15866" width="8.85546875" style="157"/>
    <col min="15867" max="15867" width="37.42578125" style="157" bestFit="1" customWidth="1"/>
    <col min="15868" max="15868" width="10.28515625" style="157" customWidth="1"/>
    <col min="15869" max="15869" width="2.85546875" style="157" customWidth="1"/>
    <col min="15870" max="15870" width="10.28515625" style="157" customWidth="1"/>
    <col min="15871" max="15871" width="2.85546875" style="157" customWidth="1"/>
    <col min="15872" max="15872" width="10.28515625" style="157" customWidth="1"/>
    <col min="15873" max="15873" width="2.85546875" style="157" customWidth="1"/>
    <col min="15874" max="15874" width="4.28515625" style="157" customWidth="1"/>
    <col min="15875" max="16122" width="8.85546875" style="157"/>
    <col min="16123" max="16123" width="37.42578125" style="157" bestFit="1" customWidth="1"/>
    <col min="16124" max="16124" width="10.28515625" style="157" customWidth="1"/>
    <col min="16125" max="16125" width="2.85546875" style="157" customWidth="1"/>
    <col min="16126" max="16126" width="10.28515625" style="157" customWidth="1"/>
    <col min="16127" max="16127" width="2.85546875" style="157" customWidth="1"/>
    <col min="16128" max="16128" width="10.28515625" style="157" customWidth="1"/>
    <col min="16129" max="16129" width="2.85546875" style="157" customWidth="1"/>
    <col min="16130" max="16130" width="4.28515625" style="157" customWidth="1"/>
    <col min="16131" max="16384" width="8.85546875" style="157"/>
  </cols>
  <sheetData>
    <row r="1" spans="1:5">
      <c r="A1" s="176" t="s">
        <v>373</v>
      </c>
      <c r="B1" s="176"/>
      <c r="C1" s="176"/>
      <c r="D1" s="176"/>
      <c r="E1" s="176"/>
    </row>
    <row r="2" spans="1:5">
      <c r="A2" s="176" t="s">
        <v>340</v>
      </c>
      <c r="B2" s="176"/>
      <c r="C2" s="176"/>
      <c r="D2" s="176"/>
      <c r="E2" s="176"/>
    </row>
    <row r="3" spans="1:5">
      <c r="A3" s="28" t="s">
        <v>0</v>
      </c>
      <c r="B3" s="28" t="s">
        <v>1</v>
      </c>
      <c r="C3" s="29" t="s">
        <v>2</v>
      </c>
      <c r="D3" s="29" t="s">
        <v>3</v>
      </c>
      <c r="E3" s="29" t="s">
        <v>310</v>
      </c>
    </row>
    <row r="4" spans="1:5">
      <c r="A4" s="30"/>
      <c r="B4" s="31" t="s">
        <v>341</v>
      </c>
      <c r="C4" s="32"/>
      <c r="D4" s="32"/>
      <c r="E4" s="33"/>
    </row>
    <row r="5" spans="1:5">
      <c r="A5" s="34" t="s">
        <v>312</v>
      </c>
      <c r="B5" s="35" t="s">
        <v>342</v>
      </c>
      <c r="C5" s="36">
        <f>+'01 Napelem'!I21</f>
        <v>0</v>
      </c>
      <c r="D5" s="36">
        <f>+'01 Napelem'!J21</f>
        <v>0</v>
      </c>
      <c r="E5" s="36">
        <f>+C5+D5</f>
        <v>0</v>
      </c>
    </row>
    <row r="6" spans="1:5">
      <c r="A6" s="34" t="s">
        <v>314</v>
      </c>
      <c r="B6" s="35" t="s">
        <v>851</v>
      </c>
      <c r="C6" s="36">
        <f>+'02 Betáp elosztó szerkény'!J34</f>
        <v>0</v>
      </c>
      <c r="D6" s="36">
        <f>+'02 Betáp elosztó szerkény'!K34</f>
        <v>0</v>
      </c>
      <c r="E6" s="36">
        <f>+C6+D6</f>
        <v>0</v>
      </c>
    </row>
    <row r="7" spans="1:5">
      <c r="A7" s="34" t="s">
        <v>849</v>
      </c>
      <c r="B7" s="35" t="s">
        <v>972</v>
      </c>
      <c r="C7" s="36">
        <f>+'03 EH0 elosztó szekrény'!J15</f>
        <v>0</v>
      </c>
      <c r="D7" s="36">
        <f>+'03 EH0 elosztó szekrény'!K15</f>
        <v>0</v>
      </c>
      <c r="E7" s="36">
        <f>+C7+D7</f>
        <v>0</v>
      </c>
    </row>
    <row r="8" spans="1:5">
      <c r="A8" s="34" t="s">
        <v>917</v>
      </c>
      <c r="B8" s="35" t="s">
        <v>918</v>
      </c>
      <c r="C8" s="36">
        <f>+'04 Villámvédelem'!H19</f>
        <v>0</v>
      </c>
      <c r="D8" s="36">
        <f>+'04 Villámvédelem'!I19</f>
        <v>0</v>
      </c>
      <c r="E8" s="36">
        <f>+C8+D8</f>
        <v>0</v>
      </c>
    </row>
    <row r="9" spans="1:5">
      <c r="A9" s="38"/>
      <c r="B9" s="38" t="s">
        <v>290</v>
      </c>
      <c r="C9" s="39">
        <f>SUM(C5:C8)</f>
        <v>0</v>
      </c>
      <c r="D9" s="39">
        <f>SUM(D5:D8)</f>
        <v>0</v>
      </c>
      <c r="E9" s="39">
        <f>SUM(E5:E8)</f>
        <v>0</v>
      </c>
    </row>
    <row r="11" spans="1:5">
      <c r="A11" s="42"/>
      <c r="B11" s="41"/>
      <c r="C11" s="41"/>
      <c r="D11" s="41"/>
      <c r="E11" s="41"/>
    </row>
    <row r="13" spans="1:5">
      <c r="A13" s="42"/>
      <c r="B13" s="159"/>
      <c r="C13" s="41"/>
      <c r="D13" s="41"/>
      <c r="E13" s="41"/>
    </row>
    <row r="14" spans="1:5">
      <c r="A14" s="42"/>
      <c r="B14" s="159"/>
      <c r="C14" s="41"/>
      <c r="D14" s="41"/>
      <c r="E14" s="41"/>
    </row>
    <row r="15" spans="1:5">
      <c r="A15" s="42"/>
      <c r="B15" s="159"/>
      <c r="C15" s="41"/>
      <c r="D15" s="41"/>
      <c r="E15" s="41"/>
    </row>
    <row r="16" spans="1:5">
      <c r="A16" s="42"/>
      <c r="B16" s="159"/>
      <c r="C16" s="41"/>
      <c r="D16" s="41"/>
      <c r="E16" s="41"/>
    </row>
    <row r="18" spans="1:5">
      <c r="A18" s="41"/>
      <c r="B18" s="42"/>
      <c r="D18" s="42"/>
    </row>
    <row r="21" spans="1:5">
      <c r="A21" s="43"/>
      <c r="B21" s="158"/>
      <c r="C21" s="158"/>
      <c r="D21" s="158"/>
      <c r="E21" s="158"/>
    </row>
    <row r="22" spans="1:5">
      <c r="A22" s="43"/>
      <c r="B22" s="158"/>
      <c r="C22" s="158"/>
      <c r="D22" s="158"/>
      <c r="E22" s="158"/>
    </row>
    <row r="23" spans="1:5">
      <c r="B23" s="158"/>
      <c r="C23" s="158"/>
      <c r="D23" s="158"/>
      <c r="E23" s="158"/>
    </row>
    <row r="24" spans="1:5">
      <c r="A24" s="43"/>
      <c r="B24" s="158"/>
      <c r="C24" s="158"/>
      <c r="D24" s="158"/>
      <c r="E24" s="158"/>
    </row>
    <row r="25" spans="1:5">
      <c r="A25" s="43"/>
      <c r="B25" s="158"/>
      <c r="C25" s="158"/>
      <c r="D25" s="158"/>
      <c r="E25" s="158"/>
    </row>
    <row r="26" spans="1:5">
      <c r="B26" s="158"/>
      <c r="C26" s="158"/>
      <c r="D26" s="158"/>
      <c r="E26" s="158"/>
    </row>
    <row r="27" spans="1:5">
      <c r="A27" s="43"/>
      <c r="B27" s="158"/>
      <c r="C27" s="158"/>
      <c r="D27" s="158"/>
      <c r="E27" s="158"/>
    </row>
    <row r="28" spans="1:5">
      <c r="A28" s="43"/>
      <c r="B28" s="158"/>
      <c r="C28" s="158"/>
      <c r="D28" s="158"/>
      <c r="E28" s="158"/>
    </row>
    <row r="29" spans="1:5">
      <c r="B29" s="158"/>
      <c r="C29" s="158"/>
      <c r="D29" s="158"/>
      <c r="E29" s="158"/>
    </row>
    <row r="30" spans="1:5">
      <c r="A30" s="43"/>
      <c r="B30" s="158"/>
      <c r="C30" s="158"/>
      <c r="D30" s="158"/>
      <c r="E30" s="158"/>
    </row>
  </sheetData>
  <mergeCells count="2">
    <mergeCell ref="A1:E1"/>
    <mergeCell ref="A2:E2"/>
  </mergeCells>
  <printOptions horizontalCentered="1" gridLines="1"/>
  <pageMargins left="0.70866141732283472" right="0.70866141732283472" top="0.98425196850393704" bottom="0.74803149606299213" header="0.31496062992125984" footer="0.31496062992125984"/>
  <pageSetup paperSize="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BB2BBF-A4FB-4EF7-A65C-713B84FF9C73}">
  <sheetPr>
    <pageSetUpPr fitToPage="1"/>
  </sheetPr>
  <dimension ref="A1:J21"/>
  <sheetViews>
    <sheetView workbookViewId="0"/>
  </sheetViews>
  <sheetFormatPr defaultRowHeight="15"/>
  <cols>
    <col min="1" max="1" width="9.7109375" style="100" bestFit="1" customWidth="1"/>
    <col min="2" max="2" width="10.28515625" style="100" customWidth="1"/>
    <col min="3" max="3" width="28.28515625" style="100" customWidth="1"/>
    <col min="4" max="4" width="26.85546875" style="100" customWidth="1"/>
    <col min="5" max="5" width="7.28515625" style="100" bestFit="1" customWidth="1"/>
    <col min="6" max="6" width="5.7109375" style="100" bestFit="1" customWidth="1"/>
    <col min="7" max="7" width="9" style="100" bestFit="1" customWidth="1"/>
    <col min="8" max="8" width="8" style="100" bestFit="1" customWidth="1"/>
    <col min="9" max="10" width="9.85546875" style="100" bestFit="1" customWidth="1"/>
    <col min="11" max="16384" width="9.140625" style="100"/>
  </cols>
  <sheetData>
    <row r="1" spans="1:10" ht="16.5">
      <c r="A1" s="123" t="s">
        <v>0</v>
      </c>
      <c r="B1" s="122" t="s">
        <v>903</v>
      </c>
      <c r="C1" s="123" t="s">
        <v>1</v>
      </c>
      <c r="D1" s="123" t="s">
        <v>343</v>
      </c>
      <c r="E1" s="123" t="s">
        <v>8</v>
      </c>
      <c r="F1" s="123" t="s">
        <v>344</v>
      </c>
      <c r="G1" s="123" t="s">
        <v>345</v>
      </c>
      <c r="H1" s="123" t="s">
        <v>346</v>
      </c>
      <c r="I1" s="123" t="s">
        <v>347</v>
      </c>
      <c r="J1" s="123" t="s">
        <v>348</v>
      </c>
    </row>
    <row r="2" spans="1:10" ht="16.5">
      <c r="A2" s="124"/>
      <c r="B2" s="125"/>
      <c r="C2" s="124"/>
      <c r="D2" s="124"/>
      <c r="E2" s="124"/>
      <c r="F2" s="124"/>
      <c r="G2" s="124"/>
      <c r="H2" s="124"/>
      <c r="I2" s="124"/>
    </row>
    <row r="3" spans="1:10" ht="82.5">
      <c r="A3" s="44">
        <v>1</v>
      </c>
      <c r="B3" s="44" t="s">
        <v>872</v>
      </c>
      <c r="C3" s="44" t="s">
        <v>852</v>
      </c>
      <c r="D3" s="44"/>
      <c r="E3" s="151">
        <v>1</v>
      </c>
      <c r="F3" s="152" t="s">
        <v>350</v>
      </c>
      <c r="G3" s="45">
        <v>0</v>
      </c>
      <c r="H3" s="45">
        <v>0</v>
      </c>
      <c r="I3" s="47">
        <f t="shared" ref="I3:J20" si="0">$E3*G3</f>
        <v>0</v>
      </c>
      <c r="J3" s="47">
        <f t="shared" si="0"/>
        <v>0</v>
      </c>
    </row>
    <row r="4" spans="1:10" ht="33">
      <c r="A4" s="44">
        <v>2</v>
      </c>
      <c r="B4" s="44" t="s">
        <v>873</v>
      </c>
      <c r="C4" s="44" t="s">
        <v>352</v>
      </c>
      <c r="D4" s="44" t="s">
        <v>353</v>
      </c>
      <c r="E4" s="151">
        <v>89</v>
      </c>
      <c r="F4" s="152" t="s">
        <v>39</v>
      </c>
      <c r="G4" s="162">
        <v>0</v>
      </c>
      <c r="H4" s="162">
        <v>0</v>
      </c>
      <c r="I4" s="47">
        <f t="shared" si="0"/>
        <v>0</v>
      </c>
      <c r="J4" s="47">
        <f t="shared" si="0"/>
        <v>0</v>
      </c>
    </row>
    <row r="5" spans="1:10" ht="33">
      <c r="A5" s="44">
        <v>3</v>
      </c>
      <c r="B5" s="44" t="s">
        <v>874</v>
      </c>
      <c r="C5" s="44" t="s">
        <v>853</v>
      </c>
      <c r="D5" s="44" t="s">
        <v>854</v>
      </c>
      <c r="E5" s="153">
        <v>1020</v>
      </c>
      <c r="F5" s="152" t="s">
        <v>354</v>
      </c>
      <c r="G5" s="162">
        <v>0</v>
      </c>
      <c r="H5" s="162">
        <v>0</v>
      </c>
      <c r="I5" s="47">
        <f t="shared" si="0"/>
        <v>0</v>
      </c>
      <c r="J5" s="47">
        <f t="shared" si="0"/>
        <v>0</v>
      </c>
    </row>
    <row r="6" spans="1:10" ht="16.5">
      <c r="A6" s="44">
        <v>4</v>
      </c>
      <c r="B6" s="44" t="s">
        <v>875</v>
      </c>
      <c r="C6" s="44" t="s">
        <v>356</v>
      </c>
      <c r="D6" s="44" t="s">
        <v>371</v>
      </c>
      <c r="E6" s="151">
        <v>1</v>
      </c>
      <c r="F6" s="152" t="s">
        <v>39</v>
      </c>
      <c r="G6" s="162">
        <v>0</v>
      </c>
      <c r="H6" s="162">
        <v>0</v>
      </c>
      <c r="I6" s="47">
        <f t="shared" si="0"/>
        <v>0</v>
      </c>
      <c r="J6" s="47">
        <f t="shared" si="0"/>
        <v>0</v>
      </c>
    </row>
    <row r="7" spans="1:10" ht="16.5">
      <c r="A7" s="44">
        <v>5</v>
      </c>
      <c r="B7" s="44" t="s">
        <v>876</v>
      </c>
      <c r="C7" s="44" t="s">
        <v>358</v>
      </c>
      <c r="D7" s="44" t="s">
        <v>855</v>
      </c>
      <c r="E7" s="151">
        <v>6</v>
      </c>
      <c r="F7" s="152" t="s">
        <v>39</v>
      </c>
      <c r="G7" s="162">
        <v>0</v>
      </c>
      <c r="H7" s="162">
        <v>0</v>
      </c>
      <c r="I7" s="47">
        <f t="shared" si="0"/>
        <v>0</v>
      </c>
      <c r="J7" s="47">
        <f t="shared" si="0"/>
        <v>0</v>
      </c>
    </row>
    <row r="8" spans="1:10" ht="16.5">
      <c r="A8" s="44">
        <v>6</v>
      </c>
      <c r="B8" s="44" t="s">
        <v>877</v>
      </c>
      <c r="C8" s="44" t="s">
        <v>856</v>
      </c>
      <c r="D8" s="44" t="s">
        <v>857</v>
      </c>
      <c r="E8" s="151">
        <v>1</v>
      </c>
      <c r="F8" s="152" t="s">
        <v>39</v>
      </c>
      <c r="G8" s="162">
        <v>0</v>
      </c>
      <c r="H8" s="162">
        <v>0</v>
      </c>
      <c r="I8" s="47">
        <f t="shared" si="0"/>
        <v>0</v>
      </c>
      <c r="J8" s="47">
        <f t="shared" si="0"/>
        <v>0</v>
      </c>
    </row>
    <row r="9" spans="1:10" ht="16.5">
      <c r="A9" s="44">
        <v>7</v>
      </c>
      <c r="B9" s="44" t="s">
        <v>878</v>
      </c>
      <c r="C9" s="44" t="s">
        <v>362</v>
      </c>
      <c r="D9" s="44" t="s">
        <v>858</v>
      </c>
      <c r="E9" s="151">
        <v>1</v>
      </c>
      <c r="F9" s="152" t="s">
        <v>39</v>
      </c>
      <c r="G9" s="162">
        <v>0</v>
      </c>
      <c r="H9" s="162">
        <v>0</v>
      </c>
      <c r="I9" s="47">
        <f t="shared" si="0"/>
        <v>0</v>
      </c>
      <c r="J9" s="47">
        <f t="shared" si="0"/>
        <v>0</v>
      </c>
    </row>
    <row r="10" spans="1:10" ht="16.5">
      <c r="A10" s="44">
        <v>8</v>
      </c>
      <c r="B10" s="44" t="s">
        <v>879</v>
      </c>
      <c r="C10" s="44" t="s">
        <v>364</v>
      </c>
      <c r="D10" s="44" t="s">
        <v>372</v>
      </c>
      <c r="E10" s="151">
        <v>20</v>
      </c>
      <c r="F10" s="152" t="s">
        <v>354</v>
      </c>
      <c r="G10" s="162">
        <v>0</v>
      </c>
      <c r="H10" s="162">
        <v>0</v>
      </c>
      <c r="I10" s="47">
        <f t="shared" si="0"/>
        <v>0</v>
      </c>
      <c r="J10" s="47">
        <f t="shared" si="0"/>
        <v>0</v>
      </c>
    </row>
    <row r="11" spans="1:10" ht="33">
      <c r="A11" s="44">
        <v>9</v>
      </c>
      <c r="B11" s="44" t="s">
        <v>880</v>
      </c>
      <c r="C11" s="44" t="s">
        <v>366</v>
      </c>
      <c r="D11" s="44" t="s">
        <v>859</v>
      </c>
      <c r="E11" s="151">
        <v>1</v>
      </c>
      <c r="F11" s="152" t="s">
        <v>39</v>
      </c>
      <c r="G11" s="162">
        <v>0</v>
      </c>
      <c r="H11" s="162">
        <v>0</v>
      </c>
      <c r="I11" s="47">
        <f t="shared" si="0"/>
        <v>0</v>
      </c>
      <c r="J11" s="47">
        <f t="shared" si="0"/>
        <v>0</v>
      </c>
    </row>
    <row r="12" spans="1:10" ht="33">
      <c r="A12" s="44">
        <v>10</v>
      </c>
      <c r="B12" s="44" t="s">
        <v>881</v>
      </c>
      <c r="C12" s="44" t="s">
        <v>366</v>
      </c>
      <c r="D12" s="44" t="s">
        <v>860</v>
      </c>
      <c r="E12" s="151">
        <v>1</v>
      </c>
      <c r="F12" s="152" t="s">
        <v>39</v>
      </c>
      <c r="G12" s="162">
        <v>0</v>
      </c>
      <c r="H12" s="162">
        <v>0</v>
      </c>
      <c r="I12" s="47">
        <f t="shared" si="0"/>
        <v>0</v>
      </c>
      <c r="J12" s="47">
        <f t="shared" si="0"/>
        <v>0</v>
      </c>
    </row>
    <row r="13" spans="1:10" ht="33">
      <c r="A13" s="44">
        <v>11</v>
      </c>
      <c r="B13" s="44" t="s">
        <v>882</v>
      </c>
      <c r="C13" s="44" t="s">
        <v>861</v>
      </c>
      <c r="D13" s="44" t="s">
        <v>862</v>
      </c>
      <c r="E13" s="151">
        <v>1</v>
      </c>
      <c r="F13" s="152" t="s">
        <v>39</v>
      </c>
      <c r="G13" s="162">
        <v>0</v>
      </c>
      <c r="H13" s="162">
        <v>0</v>
      </c>
      <c r="I13" s="47">
        <f t="shared" si="0"/>
        <v>0</v>
      </c>
      <c r="J13" s="47">
        <f t="shared" si="0"/>
        <v>0</v>
      </c>
    </row>
    <row r="14" spans="1:10" ht="16.5">
      <c r="A14" s="44">
        <v>12</v>
      </c>
      <c r="B14" s="44" t="s">
        <v>883</v>
      </c>
      <c r="C14" s="44" t="s">
        <v>863</v>
      </c>
      <c r="D14" s="44" t="s">
        <v>864</v>
      </c>
      <c r="E14" s="151">
        <v>1</v>
      </c>
      <c r="F14" s="152" t="s">
        <v>39</v>
      </c>
      <c r="G14" s="162">
        <v>0</v>
      </c>
      <c r="H14" s="162">
        <v>0</v>
      </c>
      <c r="I14" s="47">
        <f t="shared" si="0"/>
        <v>0</v>
      </c>
      <c r="J14" s="47">
        <f t="shared" si="0"/>
        <v>0</v>
      </c>
    </row>
    <row r="15" spans="1:10" ht="16.5">
      <c r="A15" s="44">
        <v>13</v>
      </c>
      <c r="B15" s="44" t="s">
        <v>884</v>
      </c>
      <c r="C15" s="44" t="s">
        <v>369</v>
      </c>
      <c r="D15" s="44"/>
      <c r="E15" s="151">
        <v>3</v>
      </c>
      <c r="F15" s="152" t="s">
        <v>39</v>
      </c>
      <c r="G15" s="162">
        <v>0</v>
      </c>
      <c r="H15" s="162">
        <v>0</v>
      </c>
      <c r="I15" s="47">
        <f t="shared" si="0"/>
        <v>0</v>
      </c>
      <c r="J15" s="47">
        <f t="shared" si="0"/>
        <v>0</v>
      </c>
    </row>
    <row r="16" spans="1:10" ht="16.5">
      <c r="A16" s="44">
        <v>14</v>
      </c>
      <c r="B16" s="44" t="s">
        <v>885</v>
      </c>
      <c r="C16" s="44" t="s">
        <v>871</v>
      </c>
      <c r="D16" s="44"/>
      <c r="E16" s="151">
        <v>1</v>
      </c>
      <c r="F16" s="152" t="s">
        <v>39</v>
      </c>
      <c r="G16" s="162">
        <v>0</v>
      </c>
      <c r="H16" s="162">
        <v>0</v>
      </c>
      <c r="I16" s="47">
        <f t="shared" si="0"/>
        <v>0</v>
      </c>
      <c r="J16" s="47">
        <f t="shared" si="0"/>
        <v>0</v>
      </c>
    </row>
    <row r="17" spans="1:10" ht="16.5">
      <c r="A17" s="44">
        <v>15</v>
      </c>
      <c r="B17" s="44" t="s">
        <v>886</v>
      </c>
      <c r="C17" s="44" t="s">
        <v>865</v>
      </c>
      <c r="D17" s="44" t="s">
        <v>866</v>
      </c>
      <c r="E17" s="151">
        <v>4</v>
      </c>
      <c r="F17" s="152" t="s">
        <v>39</v>
      </c>
      <c r="G17" s="162">
        <v>0</v>
      </c>
      <c r="H17" s="162">
        <v>0</v>
      </c>
      <c r="I17" s="47">
        <f t="shared" si="0"/>
        <v>0</v>
      </c>
      <c r="J17" s="47">
        <f t="shared" si="0"/>
        <v>0</v>
      </c>
    </row>
    <row r="18" spans="1:10" ht="33">
      <c r="A18" s="44">
        <v>16</v>
      </c>
      <c r="B18" s="44" t="s">
        <v>887</v>
      </c>
      <c r="C18" s="44" t="s">
        <v>905</v>
      </c>
      <c r="D18" s="44"/>
      <c r="E18" s="151">
        <v>1</v>
      </c>
      <c r="F18" s="152" t="s">
        <v>39</v>
      </c>
      <c r="G18" s="162">
        <v>0</v>
      </c>
      <c r="H18" s="162">
        <v>0</v>
      </c>
      <c r="I18" s="47">
        <f t="shared" si="0"/>
        <v>0</v>
      </c>
      <c r="J18" s="47">
        <f t="shared" si="0"/>
        <v>0</v>
      </c>
    </row>
    <row r="19" spans="1:10" ht="33">
      <c r="A19" s="44">
        <v>17</v>
      </c>
      <c r="B19" s="44" t="s">
        <v>888</v>
      </c>
      <c r="C19" s="44" t="s">
        <v>867</v>
      </c>
      <c r="D19" s="44" t="s">
        <v>868</v>
      </c>
      <c r="E19" s="151">
        <v>6</v>
      </c>
      <c r="F19" s="152" t="s">
        <v>39</v>
      </c>
      <c r="G19" s="162">
        <v>0</v>
      </c>
      <c r="H19" s="162">
        <v>0</v>
      </c>
      <c r="I19" s="47">
        <f t="shared" si="0"/>
        <v>0</v>
      </c>
      <c r="J19" s="47">
        <f t="shared" si="0"/>
        <v>0</v>
      </c>
    </row>
    <row r="20" spans="1:10" ht="16.5">
      <c r="A20" s="44">
        <v>18</v>
      </c>
      <c r="B20" s="44" t="s">
        <v>889</v>
      </c>
      <c r="C20" s="44" t="s">
        <v>869</v>
      </c>
      <c r="D20" s="44" t="s">
        <v>870</v>
      </c>
      <c r="E20" s="151">
        <v>6</v>
      </c>
      <c r="F20" s="152" t="s">
        <v>39</v>
      </c>
      <c r="G20" s="162">
        <v>0</v>
      </c>
      <c r="H20" s="162">
        <v>0</v>
      </c>
      <c r="I20" s="47">
        <f t="shared" si="0"/>
        <v>0</v>
      </c>
      <c r="J20" s="47">
        <f t="shared" si="0"/>
        <v>0</v>
      </c>
    </row>
    <row r="21" spans="1:10" ht="16.5">
      <c r="B21" s="44"/>
      <c r="C21" s="125" t="s">
        <v>370</v>
      </c>
      <c r="D21" s="125"/>
      <c r="E21" s="124"/>
      <c r="F21" s="124"/>
      <c r="G21" s="124"/>
      <c r="H21" s="124"/>
      <c r="I21" s="126">
        <f>SUM(I3:I20)</f>
        <v>0</v>
      </c>
      <c r="J21" s="126">
        <f>SUM(J3:J20)</f>
        <v>0</v>
      </c>
    </row>
  </sheetData>
  <printOptions gridLines="1"/>
  <pageMargins left="0.70866141732283472" right="0.70866141732283472" top="0.74803149606299213" bottom="0.74803149606299213" header="0.31496062992125984" footer="0.31496062992125984"/>
  <pageSetup paperSize="9" scale="95" orientation="landscape" r:id="rId1"/>
  <headerFooter>
    <oddHeader>&amp;L01 Napelem</oddHead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E13D70-6BF9-4C1A-8B85-A59D9E88E627}">
  <sheetPr>
    <pageSetUpPr fitToPage="1"/>
  </sheetPr>
  <dimension ref="A1:K34"/>
  <sheetViews>
    <sheetView workbookViewId="0"/>
  </sheetViews>
  <sheetFormatPr defaultRowHeight="15"/>
  <cols>
    <col min="1" max="1" width="4.42578125" style="100" bestFit="1" customWidth="1"/>
    <col min="2" max="2" width="13.140625" style="100" customWidth="1"/>
    <col min="3" max="3" width="15.7109375" style="100" customWidth="1"/>
    <col min="4" max="4" width="30.42578125" style="100" customWidth="1"/>
    <col min="5" max="5" width="26.85546875" style="100" customWidth="1"/>
    <col min="6" max="6" width="7.28515625" style="100" bestFit="1" customWidth="1"/>
    <col min="7" max="7" width="5.7109375" style="100" bestFit="1" customWidth="1"/>
    <col min="8" max="8" width="11" style="100" bestFit="1" customWidth="1"/>
    <col min="9" max="9" width="8" style="100" bestFit="1" customWidth="1"/>
    <col min="10" max="10" width="9.140625" style="100"/>
    <col min="11" max="11" width="8.85546875" style="100" bestFit="1" customWidth="1"/>
    <col min="12" max="16384" width="9.140625" style="100"/>
  </cols>
  <sheetData>
    <row r="1" spans="1:11" ht="16.5">
      <c r="A1" s="123" t="s">
        <v>0</v>
      </c>
      <c r="B1" s="123" t="s">
        <v>903</v>
      </c>
      <c r="C1" s="122" t="s">
        <v>904</v>
      </c>
      <c r="D1" s="123" t="s">
        <v>1</v>
      </c>
      <c r="E1" s="123" t="s">
        <v>343</v>
      </c>
      <c r="F1" s="123" t="s">
        <v>8</v>
      </c>
      <c r="G1" s="123" t="s">
        <v>344</v>
      </c>
      <c r="H1" s="123" t="s">
        <v>345</v>
      </c>
      <c r="I1" s="123" t="s">
        <v>346</v>
      </c>
      <c r="J1" s="123" t="s">
        <v>347</v>
      </c>
      <c r="K1" s="123" t="s">
        <v>348</v>
      </c>
    </row>
    <row r="2" spans="1:11" ht="16.5">
      <c r="A2" s="46">
        <v>1</v>
      </c>
      <c r="B2" s="44" t="s">
        <v>822</v>
      </c>
      <c r="D2" s="44" t="s">
        <v>907</v>
      </c>
      <c r="F2" s="151">
        <v>1</v>
      </c>
      <c r="G2" s="154" t="s">
        <v>350</v>
      </c>
      <c r="H2" s="46">
        <v>0</v>
      </c>
      <c r="I2" s="46">
        <v>0</v>
      </c>
      <c r="J2" s="47">
        <f>$F2*H2</f>
        <v>0</v>
      </c>
      <c r="K2" s="47">
        <f>$F2*I2</f>
        <v>0</v>
      </c>
    </row>
    <row r="3" spans="1:11" ht="33">
      <c r="A3" s="46">
        <v>2</v>
      </c>
      <c r="B3" s="44" t="s">
        <v>823</v>
      </c>
      <c r="C3" s="44" t="s">
        <v>766</v>
      </c>
      <c r="D3" s="44" t="s">
        <v>767</v>
      </c>
      <c r="E3" s="44" t="s">
        <v>768</v>
      </c>
      <c r="F3" s="151">
        <v>1</v>
      </c>
      <c r="G3" s="152" t="s">
        <v>39</v>
      </c>
      <c r="H3" s="163">
        <v>0</v>
      </c>
      <c r="I3" s="163">
        <v>0</v>
      </c>
      <c r="J3" s="47">
        <f t="shared" ref="J3:K25" si="0">$F3*H3</f>
        <v>0</v>
      </c>
      <c r="K3" s="47">
        <f t="shared" si="0"/>
        <v>0</v>
      </c>
    </row>
    <row r="4" spans="1:11" ht="32.25" customHeight="1">
      <c r="A4" s="46">
        <v>3</v>
      </c>
      <c r="B4" s="44" t="s">
        <v>824</v>
      </c>
      <c r="C4" s="44" t="s">
        <v>766</v>
      </c>
      <c r="D4" s="44" t="s">
        <v>769</v>
      </c>
      <c r="E4" s="44" t="s">
        <v>770</v>
      </c>
      <c r="F4" s="151">
        <v>3</v>
      </c>
      <c r="G4" s="152" t="s">
        <v>39</v>
      </c>
      <c r="H4" s="163">
        <v>0</v>
      </c>
      <c r="I4" s="163">
        <v>0</v>
      </c>
      <c r="J4" s="47">
        <f t="shared" si="0"/>
        <v>0</v>
      </c>
      <c r="K4" s="47">
        <f t="shared" si="0"/>
        <v>0</v>
      </c>
    </row>
    <row r="5" spans="1:11" ht="32.25" customHeight="1">
      <c r="A5" s="46">
        <v>4</v>
      </c>
      <c r="B5" s="44" t="s">
        <v>825</v>
      </c>
      <c r="C5" s="44" t="s">
        <v>766</v>
      </c>
      <c r="D5" s="44" t="s">
        <v>771</v>
      </c>
      <c r="E5" s="44" t="s">
        <v>772</v>
      </c>
      <c r="F5" s="151">
        <v>4</v>
      </c>
      <c r="G5" s="152" t="s">
        <v>39</v>
      </c>
      <c r="H5" s="163">
        <v>0</v>
      </c>
      <c r="I5" s="163">
        <v>0</v>
      </c>
      <c r="J5" s="47">
        <f t="shared" si="0"/>
        <v>0</v>
      </c>
      <c r="K5" s="47">
        <f t="shared" si="0"/>
        <v>0</v>
      </c>
    </row>
    <row r="6" spans="1:11" ht="32.25" customHeight="1">
      <c r="A6" s="46">
        <v>5</v>
      </c>
      <c r="B6" s="44" t="s">
        <v>826</v>
      </c>
      <c r="C6" s="44" t="s">
        <v>766</v>
      </c>
      <c r="D6" s="44" t="s">
        <v>773</v>
      </c>
      <c r="E6" s="44" t="s">
        <v>774</v>
      </c>
      <c r="F6" s="151">
        <v>12</v>
      </c>
      <c r="G6" s="152" t="s">
        <v>39</v>
      </c>
      <c r="H6" s="163">
        <v>0</v>
      </c>
      <c r="I6" s="163">
        <v>0</v>
      </c>
      <c r="J6" s="47">
        <f t="shared" si="0"/>
        <v>0</v>
      </c>
      <c r="K6" s="47">
        <f t="shared" si="0"/>
        <v>0</v>
      </c>
    </row>
    <row r="7" spans="1:11" ht="16.5">
      <c r="A7" s="46">
        <v>6</v>
      </c>
      <c r="B7" s="44" t="s">
        <v>827</v>
      </c>
      <c r="C7" s="44" t="s">
        <v>766</v>
      </c>
      <c r="D7" s="44" t="s">
        <v>775</v>
      </c>
      <c r="E7" s="44" t="s">
        <v>776</v>
      </c>
      <c r="F7" s="151">
        <v>18</v>
      </c>
      <c r="G7" s="152" t="s">
        <v>39</v>
      </c>
      <c r="H7" s="163">
        <v>0</v>
      </c>
      <c r="I7" s="163">
        <v>0</v>
      </c>
      <c r="J7" s="47">
        <f t="shared" si="0"/>
        <v>0</v>
      </c>
      <c r="K7" s="47">
        <f t="shared" si="0"/>
        <v>0</v>
      </c>
    </row>
    <row r="8" spans="1:11" ht="33">
      <c r="A8" s="46">
        <v>7</v>
      </c>
      <c r="B8" s="44" t="s">
        <v>828</v>
      </c>
      <c r="C8" s="44" t="s">
        <v>777</v>
      </c>
      <c r="D8" s="44" t="s">
        <v>778</v>
      </c>
      <c r="E8" s="44" t="s">
        <v>779</v>
      </c>
      <c r="F8" s="151">
        <v>1</v>
      </c>
      <c r="G8" s="152" t="s">
        <v>39</v>
      </c>
      <c r="H8" s="163">
        <v>0</v>
      </c>
      <c r="I8" s="163">
        <v>0</v>
      </c>
      <c r="J8" s="47">
        <f t="shared" si="0"/>
        <v>0</v>
      </c>
      <c r="K8" s="47">
        <f t="shared" si="0"/>
        <v>0</v>
      </c>
    </row>
    <row r="9" spans="1:11" ht="16.5">
      <c r="A9" s="46">
        <v>8</v>
      </c>
      <c r="B9" s="44" t="s">
        <v>829</v>
      </c>
      <c r="C9" s="44" t="s">
        <v>780</v>
      </c>
      <c r="D9" s="44" t="s">
        <v>781</v>
      </c>
      <c r="E9" s="44" t="s">
        <v>782</v>
      </c>
      <c r="F9" s="151">
        <v>3</v>
      </c>
      <c r="G9" s="152" t="s">
        <v>39</v>
      </c>
      <c r="H9" s="163">
        <v>0</v>
      </c>
      <c r="I9" s="163">
        <v>0</v>
      </c>
      <c r="J9" s="47">
        <f t="shared" si="0"/>
        <v>0</v>
      </c>
      <c r="K9" s="47">
        <f t="shared" si="0"/>
        <v>0</v>
      </c>
    </row>
    <row r="10" spans="1:11" ht="19.5" customHeight="1">
      <c r="A10" s="46">
        <v>9</v>
      </c>
      <c r="B10" s="44" t="s">
        <v>830</v>
      </c>
      <c r="C10" s="44" t="s">
        <v>783</v>
      </c>
      <c r="D10" s="44" t="s">
        <v>784</v>
      </c>
      <c r="E10" s="44" t="s">
        <v>785</v>
      </c>
      <c r="F10" s="151">
        <v>3</v>
      </c>
      <c r="G10" s="152" t="s">
        <v>39</v>
      </c>
      <c r="H10" s="163">
        <v>0</v>
      </c>
      <c r="I10" s="163">
        <v>0</v>
      </c>
      <c r="J10" s="47">
        <f t="shared" si="0"/>
        <v>0</v>
      </c>
      <c r="K10" s="47">
        <f t="shared" si="0"/>
        <v>0</v>
      </c>
    </row>
    <row r="11" spans="1:11" ht="18.75" customHeight="1">
      <c r="A11" s="46">
        <v>10</v>
      </c>
      <c r="B11" s="44" t="s">
        <v>831</v>
      </c>
      <c r="C11" s="44" t="s">
        <v>786</v>
      </c>
      <c r="D11" s="44" t="s">
        <v>784</v>
      </c>
      <c r="E11" s="44" t="s">
        <v>787</v>
      </c>
      <c r="F11" s="151">
        <v>9</v>
      </c>
      <c r="G11" s="152" t="s">
        <v>39</v>
      </c>
      <c r="H11" s="163">
        <v>0</v>
      </c>
      <c r="I11" s="163">
        <v>0</v>
      </c>
      <c r="J11" s="47">
        <f t="shared" si="0"/>
        <v>0</v>
      </c>
      <c r="K11" s="47">
        <f t="shared" si="0"/>
        <v>0</v>
      </c>
    </row>
    <row r="12" spans="1:11" ht="16.5">
      <c r="A12" s="46">
        <v>11</v>
      </c>
      <c r="B12" s="44" t="s">
        <v>832</v>
      </c>
      <c r="C12" s="44" t="s">
        <v>788</v>
      </c>
      <c r="D12" s="44" t="s">
        <v>789</v>
      </c>
      <c r="E12" s="44" t="s">
        <v>790</v>
      </c>
      <c r="F12" s="151">
        <v>1</v>
      </c>
      <c r="G12" s="152" t="s">
        <v>39</v>
      </c>
      <c r="H12" s="163">
        <v>0</v>
      </c>
      <c r="I12" s="163">
        <v>0</v>
      </c>
      <c r="J12" s="47">
        <f t="shared" si="0"/>
        <v>0</v>
      </c>
      <c r="K12" s="47">
        <f t="shared" si="0"/>
        <v>0</v>
      </c>
    </row>
    <row r="13" spans="1:11" ht="32.25" customHeight="1">
      <c r="A13" s="46">
        <v>12</v>
      </c>
      <c r="B13" s="44" t="s">
        <v>833</v>
      </c>
      <c r="C13" s="44" t="s">
        <v>791</v>
      </c>
      <c r="D13" s="44" t="s">
        <v>792</v>
      </c>
      <c r="E13" s="44" t="s">
        <v>793</v>
      </c>
      <c r="F13" s="151">
        <v>4</v>
      </c>
      <c r="G13" s="152" t="s">
        <v>39</v>
      </c>
      <c r="H13" s="163">
        <v>0</v>
      </c>
      <c r="I13" s="163">
        <v>0</v>
      </c>
      <c r="J13" s="47">
        <f t="shared" si="0"/>
        <v>0</v>
      </c>
      <c r="K13" s="47">
        <f t="shared" si="0"/>
        <v>0</v>
      </c>
    </row>
    <row r="14" spans="1:11" ht="16.5">
      <c r="A14" s="46">
        <v>13</v>
      </c>
      <c r="B14" s="44" t="s">
        <v>834</v>
      </c>
      <c r="C14" s="44" t="s">
        <v>794</v>
      </c>
      <c r="D14" s="44" t="s">
        <v>795</v>
      </c>
      <c r="E14" s="44" t="s">
        <v>796</v>
      </c>
      <c r="F14" s="151">
        <v>2</v>
      </c>
      <c r="G14" s="152" t="s">
        <v>39</v>
      </c>
      <c r="H14" s="163">
        <v>0</v>
      </c>
      <c r="I14" s="163">
        <v>0</v>
      </c>
      <c r="J14" s="47">
        <f t="shared" si="0"/>
        <v>0</v>
      </c>
      <c r="K14" s="47">
        <f t="shared" si="0"/>
        <v>0</v>
      </c>
    </row>
    <row r="15" spans="1:11" ht="16.5">
      <c r="A15" s="46">
        <v>14</v>
      </c>
      <c r="B15" s="44" t="s">
        <v>835</v>
      </c>
      <c r="C15" s="44" t="s">
        <v>797</v>
      </c>
      <c r="D15" s="44" t="s">
        <v>798</v>
      </c>
      <c r="E15" s="44" t="s">
        <v>799</v>
      </c>
      <c r="F15" s="151">
        <v>3</v>
      </c>
      <c r="G15" s="152" t="s">
        <v>39</v>
      </c>
      <c r="H15" s="163">
        <v>0</v>
      </c>
      <c r="I15" s="163">
        <v>0</v>
      </c>
      <c r="J15" s="47">
        <f t="shared" si="0"/>
        <v>0</v>
      </c>
      <c r="K15" s="47">
        <f t="shared" si="0"/>
        <v>0</v>
      </c>
    </row>
    <row r="16" spans="1:11" ht="16.5">
      <c r="A16" s="46">
        <v>15</v>
      </c>
      <c r="B16" s="44" t="s">
        <v>836</v>
      </c>
      <c r="C16" s="44" t="s">
        <v>800</v>
      </c>
      <c r="D16" s="46" t="s">
        <v>801</v>
      </c>
      <c r="E16" s="44" t="s">
        <v>802</v>
      </c>
      <c r="F16" s="151">
        <v>1</v>
      </c>
      <c r="G16" s="152" t="s">
        <v>39</v>
      </c>
      <c r="H16" s="163">
        <v>0</v>
      </c>
      <c r="I16" s="163">
        <v>0</v>
      </c>
      <c r="J16" s="47">
        <f t="shared" si="0"/>
        <v>0</v>
      </c>
      <c r="K16" s="47">
        <f t="shared" si="0"/>
        <v>0</v>
      </c>
    </row>
    <row r="17" spans="1:11" ht="16.5">
      <c r="A17" s="46">
        <v>16</v>
      </c>
      <c r="B17" s="44" t="s">
        <v>837</v>
      </c>
      <c r="C17" s="44" t="s">
        <v>803</v>
      </c>
      <c r="D17" s="46" t="s">
        <v>804</v>
      </c>
      <c r="E17" s="44" t="s">
        <v>805</v>
      </c>
      <c r="F17" s="151">
        <v>3</v>
      </c>
      <c r="G17" s="152" t="s">
        <v>39</v>
      </c>
      <c r="H17" s="163">
        <v>0</v>
      </c>
      <c r="I17" s="163">
        <v>0</v>
      </c>
      <c r="J17" s="47">
        <f t="shared" si="0"/>
        <v>0</v>
      </c>
      <c r="K17" s="47">
        <f t="shared" si="0"/>
        <v>0</v>
      </c>
    </row>
    <row r="18" spans="1:11" ht="16.5">
      <c r="A18" s="46">
        <v>17</v>
      </c>
      <c r="B18" s="44" t="s">
        <v>838</v>
      </c>
      <c r="C18" s="44"/>
      <c r="D18" s="44" t="s">
        <v>806</v>
      </c>
      <c r="E18" s="44" t="s">
        <v>807</v>
      </c>
      <c r="F18" s="151">
        <v>1</v>
      </c>
      <c r="G18" s="152" t="s">
        <v>39</v>
      </c>
      <c r="H18" s="163">
        <v>0</v>
      </c>
      <c r="I18" s="163">
        <v>0</v>
      </c>
      <c r="J18" s="47">
        <f t="shared" si="0"/>
        <v>0</v>
      </c>
      <c r="K18" s="47">
        <f t="shared" si="0"/>
        <v>0</v>
      </c>
    </row>
    <row r="19" spans="1:11" ht="16.5">
      <c r="A19" s="46">
        <v>18</v>
      </c>
      <c r="B19" s="44" t="s">
        <v>839</v>
      </c>
      <c r="C19" s="44"/>
      <c r="D19" s="44" t="s">
        <v>808</v>
      </c>
      <c r="E19" s="44"/>
      <c r="F19" s="151">
        <v>100</v>
      </c>
      <c r="G19" s="152" t="s">
        <v>354</v>
      </c>
      <c r="H19" s="163">
        <v>0</v>
      </c>
      <c r="I19" s="163">
        <v>0</v>
      </c>
      <c r="J19" s="47">
        <f t="shared" si="0"/>
        <v>0</v>
      </c>
      <c r="K19" s="47">
        <f t="shared" si="0"/>
        <v>0</v>
      </c>
    </row>
    <row r="20" spans="1:11" ht="16.5">
      <c r="A20" s="46">
        <v>19</v>
      </c>
      <c r="B20" s="44" t="s">
        <v>840</v>
      </c>
      <c r="C20" s="46"/>
      <c r="D20" s="44" t="s">
        <v>809</v>
      </c>
      <c r="E20" s="44"/>
      <c r="F20" s="151">
        <v>60</v>
      </c>
      <c r="G20" s="152" t="s">
        <v>39</v>
      </c>
      <c r="H20" s="163">
        <v>0</v>
      </c>
      <c r="I20" s="163">
        <v>0</v>
      </c>
      <c r="J20" s="47">
        <f t="shared" si="0"/>
        <v>0</v>
      </c>
      <c r="K20" s="47">
        <f t="shared" si="0"/>
        <v>0</v>
      </c>
    </row>
    <row r="21" spans="1:11" ht="16.5">
      <c r="A21" s="46">
        <v>20</v>
      </c>
      <c r="B21" s="44" t="s">
        <v>841</v>
      </c>
      <c r="C21" s="44" t="s">
        <v>932</v>
      </c>
      <c r="D21" s="44" t="s">
        <v>810</v>
      </c>
      <c r="E21" s="44" t="s">
        <v>811</v>
      </c>
      <c r="F21" s="151">
        <v>35</v>
      </c>
      <c r="G21" s="152" t="s">
        <v>354</v>
      </c>
      <c r="H21" s="163">
        <v>0</v>
      </c>
      <c r="I21" s="163">
        <v>0</v>
      </c>
      <c r="J21" s="47">
        <f t="shared" si="0"/>
        <v>0</v>
      </c>
      <c r="K21" s="47">
        <f t="shared" si="0"/>
        <v>0</v>
      </c>
    </row>
    <row r="22" spans="1:11" ht="16.5">
      <c r="A22" s="46">
        <v>21</v>
      </c>
      <c r="B22" s="44" t="s">
        <v>842</v>
      </c>
      <c r="C22" s="44" t="s">
        <v>812</v>
      </c>
      <c r="D22" s="44" t="s">
        <v>810</v>
      </c>
      <c r="E22" s="44" t="s">
        <v>813</v>
      </c>
      <c r="F22" s="151">
        <v>5</v>
      </c>
      <c r="G22" s="152" t="s">
        <v>354</v>
      </c>
      <c r="H22" s="163">
        <v>0</v>
      </c>
      <c r="I22" s="163">
        <v>0</v>
      </c>
      <c r="J22" s="47">
        <f t="shared" si="0"/>
        <v>0</v>
      </c>
      <c r="K22" s="47">
        <f t="shared" si="0"/>
        <v>0</v>
      </c>
    </row>
    <row r="23" spans="1:11" ht="16.5">
      <c r="A23" s="46">
        <v>22</v>
      </c>
      <c r="B23" s="44" t="s">
        <v>843</v>
      </c>
      <c r="C23" s="44" t="s">
        <v>933</v>
      </c>
      <c r="D23" s="44" t="s">
        <v>810</v>
      </c>
      <c r="E23" s="44" t="s">
        <v>934</v>
      </c>
      <c r="F23" s="151">
        <v>6.5</v>
      </c>
      <c r="G23" s="152" t="s">
        <v>354</v>
      </c>
      <c r="H23" s="163">
        <v>0</v>
      </c>
      <c r="I23" s="163">
        <v>0</v>
      </c>
      <c r="J23" s="47">
        <f t="shared" si="0"/>
        <v>0</v>
      </c>
      <c r="K23" s="47">
        <f t="shared" si="0"/>
        <v>0</v>
      </c>
    </row>
    <row r="24" spans="1:11" ht="16.5">
      <c r="A24" s="46">
        <v>23</v>
      </c>
      <c r="B24" s="44" t="s">
        <v>844</v>
      </c>
      <c r="C24" s="44" t="s">
        <v>814</v>
      </c>
      <c r="D24" s="44" t="s">
        <v>810</v>
      </c>
      <c r="E24" s="44" t="s">
        <v>815</v>
      </c>
      <c r="F24" s="151">
        <v>21.5</v>
      </c>
      <c r="G24" s="152" t="s">
        <v>354</v>
      </c>
      <c r="H24" s="163">
        <v>0</v>
      </c>
      <c r="I24" s="163">
        <v>0</v>
      </c>
      <c r="J24" s="47">
        <f t="shared" si="0"/>
        <v>0</v>
      </c>
      <c r="K24" s="47">
        <f t="shared" si="0"/>
        <v>0</v>
      </c>
    </row>
    <row r="25" spans="1:11" ht="16.5">
      <c r="A25" s="46">
        <v>24</v>
      </c>
      <c r="B25" s="44" t="s">
        <v>845</v>
      </c>
      <c r="C25" s="44" t="s">
        <v>935</v>
      </c>
      <c r="D25" s="44" t="s">
        <v>810</v>
      </c>
      <c r="E25" s="44" t="s">
        <v>816</v>
      </c>
      <c r="F25" s="151">
        <v>45</v>
      </c>
      <c r="G25" s="152" t="s">
        <v>354</v>
      </c>
      <c r="H25" s="163">
        <v>0</v>
      </c>
      <c r="I25" s="163">
        <v>0</v>
      </c>
      <c r="J25" s="47">
        <f t="shared" si="0"/>
        <v>0</v>
      </c>
      <c r="K25" s="47">
        <f t="shared" si="0"/>
        <v>0</v>
      </c>
    </row>
    <row r="26" spans="1:11" ht="16.5">
      <c r="A26" s="46">
        <v>25</v>
      </c>
      <c r="B26" s="44" t="s">
        <v>846</v>
      </c>
      <c r="C26" s="44"/>
      <c r="D26" s="44" t="s">
        <v>906</v>
      </c>
      <c r="E26" s="44" t="s">
        <v>817</v>
      </c>
      <c r="F26" s="151">
        <v>1</v>
      </c>
      <c r="G26" s="152" t="s">
        <v>39</v>
      </c>
      <c r="H26" s="163">
        <v>0</v>
      </c>
      <c r="I26" s="163">
        <v>0</v>
      </c>
      <c r="J26" s="47">
        <f t="shared" ref="J26:K33" si="1">$F26*H26</f>
        <v>0</v>
      </c>
      <c r="K26" s="47">
        <f t="shared" si="1"/>
        <v>0</v>
      </c>
    </row>
    <row r="27" spans="1:11" ht="16.5">
      <c r="A27" s="46">
        <v>26</v>
      </c>
      <c r="B27" s="44" t="s">
        <v>847</v>
      </c>
      <c r="C27" s="44"/>
      <c r="D27" s="44" t="s">
        <v>906</v>
      </c>
      <c r="E27" s="44" t="s">
        <v>818</v>
      </c>
      <c r="F27" s="151">
        <v>3</v>
      </c>
      <c r="G27" s="152" t="s">
        <v>39</v>
      </c>
      <c r="H27" s="163">
        <v>0</v>
      </c>
      <c r="I27" s="163">
        <v>0</v>
      </c>
      <c r="J27" s="47">
        <f t="shared" si="1"/>
        <v>0</v>
      </c>
      <c r="K27" s="47">
        <f t="shared" si="1"/>
        <v>0</v>
      </c>
    </row>
    <row r="28" spans="1:11" ht="16.5">
      <c r="A28" s="46">
        <v>27</v>
      </c>
      <c r="B28" s="44" t="s">
        <v>848</v>
      </c>
      <c r="C28" s="44"/>
      <c r="D28" s="44" t="s">
        <v>906</v>
      </c>
      <c r="E28" s="44" t="s">
        <v>819</v>
      </c>
      <c r="F28" s="151">
        <v>8</v>
      </c>
      <c r="G28" s="152" t="s">
        <v>39</v>
      </c>
      <c r="H28" s="163">
        <v>0</v>
      </c>
      <c r="I28" s="163">
        <v>0</v>
      </c>
      <c r="J28" s="47">
        <f t="shared" si="1"/>
        <v>0</v>
      </c>
      <c r="K28" s="47">
        <f t="shared" si="1"/>
        <v>0</v>
      </c>
    </row>
    <row r="29" spans="1:11" ht="16.5">
      <c r="A29" s="46">
        <v>28</v>
      </c>
      <c r="B29" s="44" t="s">
        <v>942</v>
      </c>
      <c r="C29" s="44"/>
      <c r="D29" s="44" t="s">
        <v>820</v>
      </c>
      <c r="E29" s="44"/>
      <c r="F29" s="151">
        <v>20</v>
      </c>
      <c r="G29" s="152" t="s">
        <v>354</v>
      </c>
      <c r="H29" s="163">
        <v>0</v>
      </c>
      <c r="I29" s="163">
        <v>0</v>
      </c>
      <c r="J29" s="47">
        <f t="shared" si="1"/>
        <v>0</v>
      </c>
      <c r="K29" s="47">
        <f t="shared" si="1"/>
        <v>0</v>
      </c>
    </row>
    <row r="30" spans="1:11" ht="16.5">
      <c r="A30" s="46">
        <v>29</v>
      </c>
      <c r="B30" s="44" t="s">
        <v>943</v>
      </c>
      <c r="C30" s="44"/>
      <c r="D30" s="44" t="s">
        <v>821</v>
      </c>
      <c r="E30" s="44"/>
      <c r="F30" s="151">
        <v>1</v>
      </c>
      <c r="G30" s="152" t="s">
        <v>354</v>
      </c>
      <c r="H30" s="163">
        <v>0</v>
      </c>
      <c r="I30" s="163">
        <v>0</v>
      </c>
      <c r="J30" s="47">
        <f t="shared" si="1"/>
        <v>0</v>
      </c>
      <c r="K30" s="47">
        <f t="shared" si="1"/>
        <v>0</v>
      </c>
    </row>
    <row r="31" spans="1:11" ht="16.5">
      <c r="A31" s="46">
        <v>30</v>
      </c>
      <c r="B31" s="44" t="s">
        <v>944</v>
      </c>
      <c r="C31" s="142"/>
      <c r="D31" s="44" t="s">
        <v>936</v>
      </c>
      <c r="E31" s="44" t="s">
        <v>937</v>
      </c>
      <c r="F31" s="151">
        <v>2</v>
      </c>
      <c r="G31" s="152" t="s">
        <v>39</v>
      </c>
      <c r="H31" s="163">
        <v>0</v>
      </c>
      <c r="I31" s="163">
        <v>0</v>
      </c>
      <c r="J31" s="47">
        <f t="shared" si="1"/>
        <v>0</v>
      </c>
      <c r="K31" s="47">
        <f t="shared" si="1"/>
        <v>0</v>
      </c>
    </row>
    <row r="32" spans="1:11" ht="33">
      <c r="A32" s="46">
        <v>31</v>
      </c>
      <c r="B32" s="44" t="s">
        <v>945</v>
      </c>
      <c r="C32" s="142"/>
      <c r="D32" s="44" t="s">
        <v>938</v>
      </c>
      <c r="E32" s="142" t="s">
        <v>939</v>
      </c>
      <c r="F32" s="155">
        <v>40</v>
      </c>
      <c r="G32" s="156" t="s">
        <v>354</v>
      </c>
      <c r="H32" s="163">
        <v>0</v>
      </c>
      <c r="I32" s="163">
        <v>0</v>
      </c>
      <c r="J32" s="47">
        <f t="shared" si="1"/>
        <v>0</v>
      </c>
      <c r="K32" s="47">
        <f t="shared" si="1"/>
        <v>0</v>
      </c>
    </row>
    <row r="33" spans="1:11" ht="16.5">
      <c r="A33" s="46">
        <v>32</v>
      </c>
      <c r="B33" s="44" t="s">
        <v>1001</v>
      </c>
      <c r="C33" s="44"/>
      <c r="D33" s="44" t="s">
        <v>940</v>
      </c>
      <c r="E33" s="44" t="s">
        <v>941</v>
      </c>
      <c r="F33" s="151">
        <v>3</v>
      </c>
      <c r="G33" s="152" t="s">
        <v>39</v>
      </c>
      <c r="H33" s="163">
        <v>0</v>
      </c>
      <c r="I33" s="163">
        <v>0</v>
      </c>
      <c r="J33" s="47">
        <f t="shared" si="1"/>
        <v>0</v>
      </c>
      <c r="K33" s="47">
        <f t="shared" si="1"/>
        <v>0</v>
      </c>
    </row>
    <row r="34" spans="1:11" ht="16.5">
      <c r="J34" s="126">
        <f>SUM(J2:J33)</f>
        <v>0</v>
      </c>
      <c r="K34" s="126">
        <f>SUM(K2:K33)</f>
        <v>0</v>
      </c>
    </row>
  </sheetData>
  <printOptions gridLines="1"/>
  <pageMargins left="0.70866141732283472" right="0.70866141732283472" top="0.74803149606299213" bottom="0.74803149606299213" header="0.31496062992125984" footer="0.31496062992125984"/>
  <pageSetup paperSize="9" scale="72" orientation="landscape" r:id="rId1"/>
  <headerFooter>
    <oddHeader>&amp;L02 Betáp elosztó szerkény</oddHead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BE6857-0D29-4E56-90B5-850178800A33}">
  <sheetPr>
    <pageSetUpPr fitToPage="1"/>
  </sheetPr>
  <dimension ref="A1:K15"/>
  <sheetViews>
    <sheetView workbookViewId="0"/>
  </sheetViews>
  <sheetFormatPr defaultRowHeight="15"/>
  <cols>
    <col min="1" max="1" width="9.7109375" style="100" bestFit="1" customWidth="1"/>
    <col min="2" max="3" width="11.85546875" style="100" customWidth="1"/>
    <col min="4" max="5" width="38.42578125" style="100" customWidth="1"/>
    <col min="6" max="6" width="6.42578125" style="100" customWidth="1"/>
    <col min="7" max="7" width="5.7109375" style="100" bestFit="1" customWidth="1"/>
    <col min="8" max="8" width="9" style="100" bestFit="1" customWidth="1"/>
    <col min="9" max="9" width="11.7109375" style="100" customWidth="1"/>
    <col min="10" max="10" width="9.85546875" style="100" bestFit="1" customWidth="1"/>
    <col min="11" max="11" width="10" style="100" customWidth="1"/>
    <col min="12" max="16384" width="9.140625" style="100"/>
  </cols>
  <sheetData>
    <row r="1" spans="1:11" ht="16.5">
      <c r="A1" s="123" t="s">
        <v>0</v>
      </c>
      <c r="B1" s="122" t="s">
        <v>903</v>
      </c>
      <c r="C1" s="122" t="s">
        <v>904</v>
      </c>
      <c r="D1" s="123" t="s">
        <v>1</v>
      </c>
      <c r="E1" s="123" t="s">
        <v>343</v>
      </c>
      <c r="F1" s="123" t="s">
        <v>8</v>
      </c>
      <c r="G1" s="123" t="s">
        <v>344</v>
      </c>
      <c r="H1" s="123" t="s">
        <v>345</v>
      </c>
      <c r="I1" s="123" t="s">
        <v>346</v>
      </c>
      <c r="J1" s="123" t="s">
        <v>347</v>
      </c>
      <c r="K1" s="123" t="s">
        <v>348</v>
      </c>
    </row>
    <row r="2" spans="1:11" ht="16.5">
      <c r="A2" s="124"/>
      <c r="B2" s="125"/>
      <c r="C2" s="125"/>
      <c r="D2" s="124"/>
      <c r="E2" s="124"/>
      <c r="F2" s="124"/>
      <c r="G2" s="124"/>
      <c r="H2" s="124"/>
      <c r="I2" s="124"/>
      <c r="J2" s="124"/>
      <c r="K2" s="124"/>
    </row>
    <row r="3" spans="1:11" ht="16.5">
      <c r="A3" s="44">
        <v>1</v>
      </c>
      <c r="B3" s="44" t="s">
        <v>349</v>
      </c>
      <c r="C3" s="44" t="s">
        <v>777</v>
      </c>
      <c r="D3" s="44" t="s">
        <v>946</v>
      </c>
      <c r="E3" s="44" t="s">
        <v>947</v>
      </c>
      <c r="F3" s="151">
        <v>1</v>
      </c>
      <c r="G3" s="152" t="s">
        <v>39</v>
      </c>
      <c r="H3" s="46">
        <v>0</v>
      </c>
      <c r="I3" s="46">
        <v>0</v>
      </c>
      <c r="J3" s="47">
        <f t="shared" ref="J3:K11" si="0">$F3*H3</f>
        <v>0</v>
      </c>
      <c r="K3" s="47">
        <f t="shared" si="0"/>
        <v>0</v>
      </c>
    </row>
    <row r="4" spans="1:11" ht="16.5">
      <c r="A4" s="44">
        <v>2</v>
      </c>
      <c r="B4" s="44" t="s">
        <v>351</v>
      </c>
      <c r="C4" s="44" t="s">
        <v>948</v>
      </c>
      <c r="D4" s="44" t="s">
        <v>865</v>
      </c>
      <c r="E4" s="44" t="s">
        <v>949</v>
      </c>
      <c r="F4" s="151">
        <v>1</v>
      </c>
      <c r="G4" s="152" t="s">
        <v>39</v>
      </c>
      <c r="H4" s="163">
        <v>0</v>
      </c>
      <c r="I4" s="163">
        <v>0</v>
      </c>
      <c r="J4" s="47">
        <f t="shared" si="0"/>
        <v>0</v>
      </c>
      <c r="K4" s="47">
        <f t="shared" si="0"/>
        <v>0</v>
      </c>
    </row>
    <row r="5" spans="1:11" ht="16.5">
      <c r="A5" s="44">
        <v>3</v>
      </c>
      <c r="B5" s="44" t="s">
        <v>355</v>
      </c>
      <c r="C5" s="44" t="s">
        <v>788</v>
      </c>
      <c r="D5" s="44" t="s">
        <v>950</v>
      </c>
      <c r="E5" s="44" t="s">
        <v>951</v>
      </c>
      <c r="F5" s="151">
        <v>1</v>
      </c>
      <c r="G5" s="152" t="s">
        <v>39</v>
      </c>
      <c r="H5" s="163">
        <v>0</v>
      </c>
      <c r="I5" s="163">
        <v>0</v>
      </c>
      <c r="J5" s="47">
        <f t="shared" si="0"/>
        <v>0</v>
      </c>
      <c r="K5" s="47">
        <f t="shared" si="0"/>
        <v>0</v>
      </c>
    </row>
    <row r="6" spans="1:11" ht="16.5">
      <c r="A6" s="44">
        <v>4</v>
      </c>
      <c r="B6" s="44" t="s">
        <v>357</v>
      </c>
      <c r="C6" s="44" t="s">
        <v>788</v>
      </c>
      <c r="D6" s="44" t="s">
        <v>952</v>
      </c>
      <c r="E6" s="44" t="s">
        <v>953</v>
      </c>
      <c r="F6" s="151">
        <v>3</v>
      </c>
      <c r="G6" s="152" t="s">
        <v>39</v>
      </c>
      <c r="H6" s="163">
        <v>0</v>
      </c>
      <c r="I6" s="163">
        <v>0</v>
      </c>
      <c r="J6" s="47">
        <f t="shared" si="0"/>
        <v>0</v>
      </c>
      <c r="K6" s="47">
        <f t="shared" si="0"/>
        <v>0</v>
      </c>
    </row>
    <row r="7" spans="1:11" ht="16.5">
      <c r="A7" s="44">
        <v>5</v>
      </c>
      <c r="B7" s="44" t="s">
        <v>359</v>
      </c>
      <c r="C7" s="44" t="s">
        <v>954</v>
      </c>
      <c r="D7" s="44" t="s">
        <v>789</v>
      </c>
      <c r="E7" s="44" t="s">
        <v>955</v>
      </c>
      <c r="F7" s="151">
        <v>2</v>
      </c>
      <c r="G7" s="152" t="s">
        <v>39</v>
      </c>
      <c r="H7" s="163">
        <v>0</v>
      </c>
      <c r="I7" s="163">
        <v>0</v>
      </c>
      <c r="J7" s="47">
        <f t="shared" si="0"/>
        <v>0</v>
      </c>
      <c r="K7" s="47">
        <f t="shared" si="0"/>
        <v>0</v>
      </c>
    </row>
    <row r="8" spans="1:11" ht="16.5">
      <c r="A8" s="44">
        <v>6</v>
      </c>
      <c r="B8" s="44" t="s">
        <v>360</v>
      </c>
      <c r="C8" s="44" t="s">
        <v>956</v>
      </c>
      <c r="D8" s="44" t="s">
        <v>957</v>
      </c>
      <c r="E8" s="44" t="s">
        <v>958</v>
      </c>
      <c r="F8" s="151">
        <v>1</v>
      </c>
      <c r="G8" s="152" t="s">
        <v>39</v>
      </c>
      <c r="H8" s="163">
        <v>0</v>
      </c>
      <c r="I8" s="163">
        <v>0</v>
      </c>
      <c r="J8" s="47">
        <f t="shared" si="0"/>
        <v>0</v>
      </c>
      <c r="K8" s="47">
        <f t="shared" si="0"/>
        <v>0</v>
      </c>
    </row>
    <row r="9" spans="1:11" ht="16.5">
      <c r="A9" s="44">
        <v>7</v>
      </c>
      <c r="B9" s="44" t="s">
        <v>361</v>
      </c>
      <c r="C9" s="44" t="s">
        <v>959</v>
      </c>
      <c r="D9" s="44" t="s">
        <v>960</v>
      </c>
      <c r="E9" s="44" t="s">
        <v>961</v>
      </c>
      <c r="F9" s="151">
        <v>1</v>
      </c>
      <c r="G9" s="152" t="s">
        <v>39</v>
      </c>
      <c r="H9" s="163">
        <v>0</v>
      </c>
      <c r="I9" s="163">
        <v>0</v>
      </c>
      <c r="J9" s="47">
        <f t="shared" si="0"/>
        <v>0</v>
      </c>
      <c r="K9" s="47">
        <f t="shared" si="0"/>
        <v>0</v>
      </c>
    </row>
    <row r="10" spans="1:11" ht="33">
      <c r="A10" s="44">
        <v>8</v>
      </c>
      <c r="B10" s="44" t="s">
        <v>363</v>
      </c>
      <c r="C10" s="44"/>
      <c r="D10" s="44" t="s">
        <v>962</v>
      </c>
      <c r="E10" s="44"/>
      <c r="F10" s="151">
        <v>2</v>
      </c>
      <c r="G10" s="152" t="s">
        <v>354</v>
      </c>
      <c r="H10" s="163">
        <v>0</v>
      </c>
      <c r="I10" s="163">
        <v>0</v>
      </c>
      <c r="J10" s="47">
        <f t="shared" si="0"/>
        <v>0</v>
      </c>
      <c r="K10" s="47">
        <f t="shared" si="0"/>
        <v>0</v>
      </c>
    </row>
    <row r="11" spans="1:11" ht="16.5">
      <c r="A11" s="44">
        <v>9</v>
      </c>
      <c r="B11" s="44" t="s">
        <v>365</v>
      </c>
      <c r="C11" s="44" t="s">
        <v>963</v>
      </c>
      <c r="D11" s="44" t="s">
        <v>810</v>
      </c>
      <c r="E11" s="44" t="s">
        <v>964</v>
      </c>
      <c r="F11" s="151">
        <v>2</v>
      </c>
      <c r="G11" s="152" t="s">
        <v>354</v>
      </c>
      <c r="H11" s="163">
        <v>0</v>
      </c>
      <c r="I11" s="163">
        <v>0</v>
      </c>
      <c r="J11" s="47">
        <f t="shared" si="0"/>
        <v>0</v>
      </c>
      <c r="K11" s="47">
        <f t="shared" si="0"/>
        <v>0</v>
      </c>
    </row>
    <row r="12" spans="1:11" ht="16.5">
      <c r="A12" s="44">
        <v>10</v>
      </c>
      <c r="B12" s="44" t="s">
        <v>367</v>
      </c>
      <c r="C12" s="44" t="s">
        <v>932</v>
      </c>
      <c r="D12" s="44" t="s">
        <v>810</v>
      </c>
      <c r="E12" s="44" t="s">
        <v>965</v>
      </c>
      <c r="F12" s="152" t="s">
        <v>968</v>
      </c>
      <c r="G12" s="152"/>
      <c r="H12" s="46"/>
      <c r="I12" s="46"/>
      <c r="J12" s="47"/>
      <c r="K12" s="47"/>
    </row>
    <row r="13" spans="1:11" ht="16.5">
      <c r="A13" s="44">
        <v>11</v>
      </c>
      <c r="B13" s="44" t="s">
        <v>368</v>
      </c>
      <c r="C13" s="44" t="s">
        <v>966</v>
      </c>
      <c r="D13" s="44" t="s">
        <v>810</v>
      </c>
      <c r="E13" s="44" t="s">
        <v>967</v>
      </c>
      <c r="F13" s="152" t="s">
        <v>969</v>
      </c>
      <c r="G13" s="152"/>
      <c r="H13" s="46"/>
      <c r="I13" s="46"/>
      <c r="J13" s="47"/>
      <c r="K13" s="47"/>
    </row>
    <row r="14" spans="1:11" ht="16.5">
      <c r="A14" s="44"/>
      <c r="B14" s="44"/>
      <c r="C14" s="44"/>
      <c r="D14" s="44"/>
      <c r="E14" s="44"/>
      <c r="F14" s="151"/>
      <c r="G14" s="152"/>
      <c r="H14" s="46"/>
      <c r="I14" s="46"/>
      <c r="J14" s="47"/>
      <c r="K14" s="47"/>
    </row>
    <row r="15" spans="1:11" ht="16.5">
      <c r="A15" s="46"/>
      <c r="B15" s="44"/>
      <c r="C15" s="44"/>
      <c r="D15" s="125" t="s">
        <v>370</v>
      </c>
      <c r="E15" s="125"/>
      <c r="F15" s="124"/>
      <c r="G15" s="124"/>
      <c r="H15" s="124"/>
      <c r="I15" s="124"/>
      <c r="J15" s="126">
        <f>SUM(J3:J14)</f>
        <v>0</v>
      </c>
      <c r="K15" s="126">
        <f>SUM(K3:K14)</f>
        <v>0</v>
      </c>
    </row>
  </sheetData>
  <printOptions gridLines="1"/>
  <pageMargins left="0.70866141732283472" right="0.70866141732283472" top="0.74803149606299213" bottom="0.74803149606299213" header="0.31496062992125984" footer="0.31496062992125984"/>
  <pageSetup paperSize="9" scale="80" orientation="landscape" r:id="rId1"/>
  <headerFooter>
    <oddHeader>&amp;L03 EH0 elosztó szekrény</oddHead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164FB4-1BB1-4FCD-886E-119247FC5AE3}">
  <sheetPr>
    <pageSetUpPr fitToPage="1"/>
  </sheetPr>
  <dimension ref="A1:I19"/>
  <sheetViews>
    <sheetView workbookViewId="0"/>
  </sheetViews>
  <sheetFormatPr defaultRowHeight="15"/>
  <cols>
    <col min="1" max="1" width="4.42578125" style="100" bestFit="1" customWidth="1"/>
    <col min="2" max="2" width="11.85546875" style="100" customWidth="1"/>
    <col min="3" max="3" width="38.42578125" style="100" customWidth="1"/>
    <col min="4" max="4" width="6.42578125" style="100" customWidth="1"/>
    <col min="5" max="5" width="5.7109375" style="100" bestFit="1" customWidth="1"/>
    <col min="6" max="6" width="9" style="100" bestFit="1" customWidth="1"/>
    <col min="7" max="7" width="7.5703125" style="100" customWidth="1"/>
    <col min="8" max="8" width="9.85546875" style="100" bestFit="1" customWidth="1"/>
    <col min="9" max="9" width="10" style="100" customWidth="1"/>
    <col min="10" max="16384" width="9.140625" style="100"/>
  </cols>
  <sheetData>
    <row r="1" spans="1:9" ht="16.5">
      <c r="A1" s="123" t="s">
        <v>0</v>
      </c>
      <c r="B1" s="122" t="s">
        <v>903</v>
      </c>
      <c r="C1" s="123" t="s">
        <v>1</v>
      </c>
      <c r="D1" s="123" t="s">
        <v>8</v>
      </c>
      <c r="E1" s="123" t="s">
        <v>344</v>
      </c>
      <c r="F1" s="123" t="s">
        <v>345</v>
      </c>
      <c r="G1" s="123" t="s">
        <v>346</v>
      </c>
      <c r="H1" s="123" t="s">
        <v>347</v>
      </c>
      <c r="I1" s="123" t="s">
        <v>348</v>
      </c>
    </row>
    <row r="2" spans="1:9" ht="16.5">
      <c r="A2" s="124"/>
      <c r="B2" s="125"/>
      <c r="C2" s="124"/>
      <c r="D2" s="124"/>
      <c r="E2" s="124"/>
      <c r="F2" s="124"/>
      <c r="G2" s="124"/>
      <c r="H2" s="124"/>
      <c r="I2" s="124"/>
    </row>
    <row r="3" spans="1:9" ht="16.5">
      <c r="A3" s="44">
        <v>1</v>
      </c>
      <c r="B3" s="44" t="s">
        <v>908</v>
      </c>
      <c r="C3" s="44" t="s">
        <v>890</v>
      </c>
      <c r="D3" s="151">
        <v>80</v>
      </c>
      <c r="E3" s="152" t="s">
        <v>354</v>
      </c>
      <c r="F3" s="45">
        <v>0</v>
      </c>
      <c r="G3" s="45">
        <v>0</v>
      </c>
      <c r="H3" s="47">
        <f t="shared" ref="H3:I16" si="0">$D3*F3</f>
        <v>0</v>
      </c>
      <c r="I3" s="47">
        <f t="shared" si="0"/>
        <v>0</v>
      </c>
    </row>
    <row r="4" spans="1:9" ht="16.5">
      <c r="A4" s="44">
        <v>2</v>
      </c>
      <c r="B4" s="44" t="s">
        <v>909</v>
      </c>
      <c r="C4" s="44" t="s">
        <v>891</v>
      </c>
      <c r="D4" s="151">
        <v>80</v>
      </c>
      <c r="E4" s="152" t="s">
        <v>354</v>
      </c>
      <c r="F4" s="162">
        <v>0</v>
      </c>
      <c r="G4" s="162">
        <v>0</v>
      </c>
      <c r="H4" s="47">
        <f t="shared" si="0"/>
        <v>0</v>
      </c>
      <c r="I4" s="47">
        <f t="shared" si="0"/>
        <v>0</v>
      </c>
    </row>
    <row r="5" spans="1:9" ht="16.5">
      <c r="A5" s="44">
        <v>3</v>
      </c>
      <c r="B5" s="44" t="s">
        <v>910</v>
      </c>
      <c r="C5" s="44" t="s">
        <v>892</v>
      </c>
      <c r="D5" s="153">
        <v>25</v>
      </c>
      <c r="E5" s="152" t="s">
        <v>354</v>
      </c>
      <c r="F5" s="162">
        <v>0</v>
      </c>
      <c r="G5" s="162">
        <v>0</v>
      </c>
      <c r="H5" s="47">
        <f t="shared" si="0"/>
        <v>0</v>
      </c>
      <c r="I5" s="47">
        <f t="shared" si="0"/>
        <v>0</v>
      </c>
    </row>
    <row r="6" spans="1:9" ht="16.5">
      <c r="A6" s="44">
        <v>4</v>
      </c>
      <c r="B6" s="44" t="s">
        <v>911</v>
      </c>
      <c r="C6" s="44" t="s">
        <v>986</v>
      </c>
      <c r="D6" s="153">
        <v>20</v>
      </c>
      <c r="E6" s="152" t="s">
        <v>354</v>
      </c>
      <c r="F6" s="162">
        <v>0</v>
      </c>
      <c r="G6" s="162">
        <v>0</v>
      </c>
      <c r="H6" s="47">
        <f t="shared" si="0"/>
        <v>0</v>
      </c>
      <c r="I6" s="47">
        <f t="shared" si="0"/>
        <v>0</v>
      </c>
    </row>
    <row r="7" spans="1:9" ht="16.5">
      <c r="A7" s="44">
        <v>5</v>
      </c>
      <c r="B7" s="44" t="s">
        <v>912</v>
      </c>
      <c r="C7" s="44" t="s">
        <v>893</v>
      </c>
      <c r="D7" s="151">
        <v>5</v>
      </c>
      <c r="E7" s="152" t="s">
        <v>39</v>
      </c>
      <c r="F7" s="162">
        <v>0</v>
      </c>
      <c r="G7" s="162">
        <v>0</v>
      </c>
      <c r="H7" s="47">
        <f t="shared" si="0"/>
        <v>0</v>
      </c>
      <c r="I7" s="47">
        <f t="shared" si="0"/>
        <v>0</v>
      </c>
    </row>
    <row r="8" spans="1:9" ht="16.5">
      <c r="A8" s="44">
        <v>6</v>
      </c>
      <c r="B8" s="44" t="s">
        <v>913</v>
      </c>
      <c r="C8" s="44" t="s">
        <v>894</v>
      </c>
      <c r="D8" s="151">
        <v>4</v>
      </c>
      <c r="E8" s="152" t="s">
        <v>39</v>
      </c>
      <c r="F8" s="162">
        <v>0</v>
      </c>
      <c r="G8" s="162">
        <v>0</v>
      </c>
      <c r="H8" s="47">
        <f t="shared" si="0"/>
        <v>0</v>
      </c>
      <c r="I8" s="47">
        <f t="shared" si="0"/>
        <v>0</v>
      </c>
    </row>
    <row r="9" spans="1:9" ht="16.5">
      <c r="A9" s="44">
        <v>7</v>
      </c>
      <c r="B9" s="44" t="s">
        <v>914</v>
      </c>
      <c r="C9" s="44" t="s">
        <v>895</v>
      </c>
      <c r="D9" s="151">
        <v>10</v>
      </c>
      <c r="E9" s="152" t="s">
        <v>39</v>
      </c>
      <c r="F9" s="162">
        <v>0</v>
      </c>
      <c r="G9" s="162">
        <v>0</v>
      </c>
      <c r="H9" s="47">
        <f t="shared" si="0"/>
        <v>0</v>
      </c>
      <c r="I9" s="47">
        <f t="shared" si="0"/>
        <v>0</v>
      </c>
    </row>
    <row r="10" spans="1:9" ht="16.5">
      <c r="A10" s="44">
        <v>8</v>
      </c>
      <c r="B10" s="44" t="s">
        <v>915</v>
      </c>
      <c r="C10" s="44" t="s">
        <v>896</v>
      </c>
      <c r="D10" s="151">
        <v>120</v>
      </c>
      <c r="E10" s="152" t="s">
        <v>39</v>
      </c>
      <c r="F10" s="162">
        <v>0</v>
      </c>
      <c r="G10" s="162">
        <v>0</v>
      </c>
      <c r="H10" s="47">
        <f t="shared" si="0"/>
        <v>0</v>
      </c>
      <c r="I10" s="47">
        <f t="shared" si="0"/>
        <v>0</v>
      </c>
    </row>
    <row r="11" spans="1:9" ht="16.5">
      <c r="A11" s="44">
        <v>9</v>
      </c>
      <c r="B11" s="44" t="s">
        <v>916</v>
      </c>
      <c r="C11" s="44" t="s">
        <v>897</v>
      </c>
      <c r="D11" s="151">
        <v>45</v>
      </c>
      <c r="E11" s="152" t="s">
        <v>39</v>
      </c>
      <c r="F11" s="162">
        <v>0</v>
      </c>
      <c r="G11" s="162">
        <v>0</v>
      </c>
      <c r="H11" s="47">
        <f t="shared" si="0"/>
        <v>0</v>
      </c>
      <c r="I11" s="47">
        <f t="shared" si="0"/>
        <v>0</v>
      </c>
    </row>
    <row r="12" spans="1:9" ht="16.5">
      <c r="A12" s="44">
        <v>10</v>
      </c>
      <c r="B12" s="44" t="s">
        <v>970</v>
      </c>
      <c r="C12" s="44" t="s">
        <v>898</v>
      </c>
      <c r="D12" s="151">
        <v>3</v>
      </c>
      <c r="E12" s="152" t="s">
        <v>39</v>
      </c>
      <c r="F12" s="162">
        <v>0</v>
      </c>
      <c r="G12" s="162">
        <v>0</v>
      </c>
      <c r="H12" s="47">
        <f t="shared" si="0"/>
        <v>0</v>
      </c>
      <c r="I12" s="47">
        <f t="shared" si="0"/>
        <v>0</v>
      </c>
    </row>
    <row r="13" spans="1:9" ht="16.5">
      <c r="A13" s="44">
        <v>11</v>
      </c>
      <c r="B13" s="44" t="s">
        <v>971</v>
      </c>
      <c r="C13" s="44" t="s">
        <v>899</v>
      </c>
      <c r="D13" s="151">
        <v>1</v>
      </c>
      <c r="E13" s="152" t="s">
        <v>39</v>
      </c>
      <c r="F13" s="162">
        <v>0</v>
      </c>
      <c r="G13" s="162">
        <v>0</v>
      </c>
      <c r="H13" s="47">
        <f t="shared" si="0"/>
        <v>0</v>
      </c>
      <c r="I13" s="47">
        <f t="shared" si="0"/>
        <v>0</v>
      </c>
    </row>
    <row r="14" spans="1:9" ht="16.5">
      <c r="A14" s="44">
        <v>12</v>
      </c>
      <c r="B14" s="44" t="s">
        <v>1002</v>
      </c>
      <c r="C14" s="44" t="s">
        <v>900</v>
      </c>
      <c r="D14" s="151">
        <v>20</v>
      </c>
      <c r="E14" s="152" t="s">
        <v>39</v>
      </c>
      <c r="F14" s="162">
        <v>0</v>
      </c>
      <c r="G14" s="162">
        <v>0</v>
      </c>
      <c r="H14" s="47">
        <f t="shared" si="0"/>
        <v>0</v>
      </c>
      <c r="I14" s="47">
        <f t="shared" si="0"/>
        <v>0</v>
      </c>
    </row>
    <row r="15" spans="1:9" ht="16.5">
      <c r="A15" s="44">
        <v>13</v>
      </c>
      <c r="B15" s="44" t="s">
        <v>1003</v>
      </c>
      <c r="C15" s="44" t="s">
        <v>901</v>
      </c>
      <c r="D15" s="151">
        <v>15</v>
      </c>
      <c r="E15" s="152" t="s">
        <v>39</v>
      </c>
      <c r="F15" s="162">
        <v>0</v>
      </c>
      <c r="G15" s="162">
        <v>0</v>
      </c>
      <c r="H15" s="47">
        <f t="shared" si="0"/>
        <v>0</v>
      </c>
      <c r="I15" s="47">
        <f>$D15*G15</f>
        <v>0</v>
      </c>
    </row>
    <row r="16" spans="1:9" ht="16.5">
      <c r="A16" s="44">
        <v>14</v>
      </c>
      <c r="B16" s="44" t="s">
        <v>1004</v>
      </c>
      <c r="C16" s="44" t="s">
        <v>902</v>
      </c>
      <c r="D16" s="151">
        <v>10</v>
      </c>
      <c r="E16" s="152" t="s">
        <v>39</v>
      </c>
      <c r="F16" s="162">
        <v>0</v>
      </c>
      <c r="G16" s="162">
        <v>0</v>
      </c>
      <c r="H16" s="47">
        <f t="shared" si="0"/>
        <v>0</v>
      </c>
      <c r="I16" s="47">
        <f t="shared" si="0"/>
        <v>0</v>
      </c>
    </row>
    <row r="17" spans="1:9" ht="33">
      <c r="A17" s="161">
        <v>15</v>
      </c>
      <c r="B17" s="161" t="s">
        <v>1005</v>
      </c>
      <c r="C17" s="161" t="s">
        <v>998</v>
      </c>
      <c r="D17" s="167">
        <v>4</v>
      </c>
      <c r="E17" s="168" t="s">
        <v>39</v>
      </c>
      <c r="F17" s="162">
        <v>0</v>
      </c>
      <c r="G17" s="162">
        <v>0</v>
      </c>
      <c r="H17" s="164">
        <f t="shared" ref="H17:H18" si="1">$D17*F17</f>
        <v>0</v>
      </c>
      <c r="I17" s="164">
        <f t="shared" ref="I17:I18" si="2">$D17*G17</f>
        <v>0</v>
      </c>
    </row>
    <row r="18" spans="1:9" ht="33">
      <c r="A18" s="161">
        <v>16</v>
      </c>
      <c r="B18" s="161" t="s">
        <v>1006</v>
      </c>
      <c r="C18" s="161" t="s">
        <v>999</v>
      </c>
      <c r="D18" s="167">
        <v>4</v>
      </c>
      <c r="E18" s="168" t="s">
        <v>39</v>
      </c>
      <c r="F18" s="162">
        <v>0</v>
      </c>
      <c r="G18" s="162">
        <v>0</v>
      </c>
      <c r="H18" s="164">
        <f t="shared" si="1"/>
        <v>0</v>
      </c>
      <c r="I18" s="164">
        <f t="shared" si="2"/>
        <v>0</v>
      </c>
    </row>
    <row r="19" spans="1:9" ht="16.5">
      <c r="A19" s="46"/>
      <c r="B19" s="44"/>
      <c r="C19" s="125" t="s">
        <v>370</v>
      </c>
      <c r="D19" s="124"/>
      <c r="E19" s="124"/>
      <c r="F19" s="124"/>
      <c r="G19" s="124"/>
      <c r="H19" s="126">
        <f>SUM(H3:H18)</f>
        <v>0</v>
      </c>
      <c r="I19" s="166">
        <f>SUM(I3:I18)</f>
        <v>0</v>
      </c>
    </row>
  </sheetData>
  <phoneticPr fontId="27" type="noConversion"/>
  <printOptions gridLines="1"/>
  <pageMargins left="0.70866141732283472" right="0.70866141732283472" top="0.74803149606299213" bottom="0.74803149606299213" header="0.31496062992125984" footer="0.31496062992125984"/>
  <pageSetup paperSize="9" orientation="landscape" r:id="rId1"/>
  <headerFooter>
    <oddHeader>&amp;L04 Villámvédelem</oddHead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Munkalapok</vt:lpstr>
      </vt:variant>
      <vt:variant>
        <vt:i4>38</vt:i4>
      </vt:variant>
      <vt:variant>
        <vt:lpstr>Névvel ellátott tartományok</vt:lpstr>
      </vt:variant>
      <vt:variant>
        <vt:i4>5</vt:i4>
      </vt:variant>
    </vt:vector>
  </HeadingPairs>
  <TitlesOfParts>
    <vt:vector size="43" baseType="lpstr">
      <vt:lpstr>Főösszesítő</vt:lpstr>
      <vt:lpstr>Fejezet összesítő</vt:lpstr>
      <vt:lpstr>Építész munkanem összesítő</vt:lpstr>
      <vt:lpstr>1-2</vt:lpstr>
      <vt:lpstr>1-9</vt:lpstr>
      <vt:lpstr>1-12</vt:lpstr>
      <vt:lpstr>1-15</vt:lpstr>
      <vt:lpstr>1-21</vt:lpstr>
      <vt:lpstr>1-23</vt:lpstr>
      <vt:lpstr>1-31</vt:lpstr>
      <vt:lpstr>1-32</vt:lpstr>
      <vt:lpstr>1-33</vt:lpstr>
      <vt:lpstr>1-34</vt:lpstr>
      <vt:lpstr>1-35</vt:lpstr>
      <vt:lpstr>1-36</vt:lpstr>
      <vt:lpstr>1-39</vt:lpstr>
      <vt:lpstr>1-41</vt:lpstr>
      <vt:lpstr>1-43</vt:lpstr>
      <vt:lpstr>1-44</vt:lpstr>
      <vt:lpstr>1-48</vt:lpstr>
      <vt:lpstr>2-15</vt:lpstr>
      <vt:lpstr>2-21</vt:lpstr>
      <vt:lpstr>2-22</vt:lpstr>
      <vt:lpstr>2-37</vt:lpstr>
      <vt:lpstr>2-39</vt:lpstr>
      <vt:lpstr>2-45</vt:lpstr>
      <vt:lpstr>2-47</vt:lpstr>
      <vt:lpstr>2-61</vt:lpstr>
      <vt:lpstr>2-62</vt:lpstr>
      <vt:lpstr>Gépész munkanem összesítő</vt:lpstr>
      <vt:lpstr>01 EGYÉB ÉPÜLETGÉPÉSZET</vt:lpstr>
      <vt:lpstr>02 HŐSZIVATTYÚ</vt:lpstr>
      <vt:lpstr>03 GÁZELLÁTÁS</vt:lpstr>
      <vt:lpstr>Elektromos munkanem összesítő</vt:lpstr>
      <vt:lpstr>01 Napelem</vt:lpstr>
      <vt:lpstr>02 Betáp elosztó szerkény</vt:lpstr>
      <vt:lpstr>03 EH0 elosztó szekrény</vt:lpstr>
      <vt:lpstr>04 Villámvédelem</vt:lpstr>
      <vt:lpstr>'01 EGYÉB ÉPÜLETGÉPÉSZET'!Nyomtatási_cím</vt:lpstr>
      <vt:lpstr>'02 Betáp elosztó szerkény'!Nyomtatási_cím</vt:lpstr>
      <vt:lpstr>'02 HŐSZIVATTYÚ'!Nyomtatási_cím</vt:lpstr>
      <vt:lpstr>'03 GÁZELLÁTÁS'!Nyomtatási_cím</vt:lpstr>
      <vt:lpstr>'Gépész munkanem összesítő'!Nyomtatási_terület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Pók Krisztián</dc:creator>
  <cp:lastModifiedBy>Henrietta Dr. Czink</cp:lastModifiedBy>
  <cp:lastPrinted>2024-11-19T10:09:01Z</cp:lastPrinted>
  <dcterms:created xsi:type="dcterms:W3CDTF">2023-10-27T16:20:24Z</dcterms:created>
  <dcterms:modified xsi:type="dcterms:W3CDTF">2024-11-19T12:02:01Z</dcterms:modified>
</cp:coreProperties>
</file>